
<file path=[Content_Types].xml><?xml version="1.0" encoding="utf-8"?>
<Types xmlns="http://schemas.openxmlformats.org/package/2006/content-types">
  <Default Extension="bin" ContentType="application/vnd.openxmlformats-officedocument.spreadsheetml.customProperty"/>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drawings/drawing1.xml" ContentType="application/vnd.openxmlformats-officedocument.drawing+xml"/>
  <Override PartName="/xl/printerSettings/printerSettings2.bin" ContentType="application/vnd.openxmlformats-officedocument.spreadsheetml.printerSettings"/>
  <Override PartName="/xl/drawings/drawing2.xml" ContentType="application/vnd.openxmlformats-officedocument.drawing+xml"/>
  <Override PartName="/xl/printerSettings/printerSettings3.bin" ContentType="application/vnd.openxmlformats-officedocument.spreadsheetml.printerSettings"/>
  <Override PartName="/xl/drawings/drawing3.xml" ContentType="application/vnd.openxmlformats-officedocument.drawing+xml"/>
  <Override PartName="/xl/printerSettings/printerSettings4.bin" ContentType="application/vnd.openxmlformats-officedocument.spreadsheetml.printerSettings"/>
  <Override PartName="/xl/drawings/drawing4.xml" ContentType="application/vnd.openxmlformats-officedocument.drawing+xml"/>
  <Override PartName="/xl/printerSettings/printerSettings5.bin" ContentType="application/vnd.openxmlformats-officedocument.spreadsheetml.printerSettings"/>
  <Override PartName="/xl/drawings/drawing5.xml" ContentType="application/vnd.openxmlformats-officedocument.drawing+xml"/>
  <Override PartName="/xl/printerSettings/printerSettings6.bin" ContentType="application/vnd.openxmlformats-officedocument.spreadsheetml.printerSettings"/>
  <Override PartName="/xl/drawings/drawing6.xml" ContentType="application/vnd.openxmlformats-officedocument.drawing+xml"/>
  <Override PartName="/xl/printerSettings/printerSettings7.bin" ContentType="application/vnd.openxmlformats-officedocument.spreadsheetml.printerSettings"/>
  <Override PartName="/xl/drawings/drawing7.xml" ContentType="application/vnd.openxmlformats-officedocument.drawing+xml"/>
  <Override PartName="/xl/printerSettings/printerSettings8.bin" ContentType="application/vnd.openxmlformats-officedocument.spreadsheetml.printerSettings"/>
  <Override PartName="/xl/drawings/drawing8.xml" ContentType="application/vnd.openxmlformats-officedocument.drawing+xml"/>
  <Override PartName="/xl/printerSettings/printerSettings9.bin" ContentType="application/vnd.openxmlformats-officedocument.spreadsheetml.printerSettings"/>
  <Override PartName="/xl/drawings/drawing9.xml" ContentType="application/vnd.openxmlformats-officedocument.drawing+xml"/>
  <Override PartName="/xl/printerSettings/printerSettings10.bin" ContentType="application/vnd.openxmlformats-officedocument.spreadsheetml.printerSettings"/>
  <Override PartName="/xl/drawings/drawing10.xml" ContentType="application/vnd.openxmlformats-officedocument.drawing+xml"/>
  <Override PartName="/xl/printerSettings/printerSettings11.bin" ContentType="application/vnd.openxmlformats-officedocument.spreadsheetml.printerSettings"/>
  <Override PartName="/xl/drawings/drawing11.xml" ContentType="application/vnd.openxmlformats-officedocument.drawing+xml"/>
  <Override PartName="/xl/printerSettings/printerSettings12.bin" ContentType="application/vnd.openxmlformats-officedocument.spreadsheetml.printerSettings"/>
  <Override PartName="/xl/drawings/drawing12.xml" ContentType="application/vnd.openxmlformats-officedocument.drawing+xml"/>
  <Override PartName="/xl/printerSettings/printerSettings13.bin" ContentType="application/vnd.openxmlformats-officedocument.spreadsheetml.printerSettings"/>
  <Override PartName="/xl/drawings/drawing13.xml" ContentType="application/vnd.openxmlformats-officedocument.drawing+xml"/>
  <Override PartName="/xl/printerSettings/printerSettings14.bin" ContentType="application/vnd.openxmlformats-officedocument.spreadsheetml.printerSettings"/>
  <Override PartName="/xl/drawings/drawing14.xml" ContentType="application/vnd.openxmlformats-officedocument.drawing+xml"/>
  <Override PartName="/xl/printerSettings/printerSettings15.bin" ContentType="application/vnd.openxmlformats-officedocument.spreadsheetml.printerSettings"/>
  <Override PartName="/xl/drawings/drawing15.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microsoft.com/office/2011/relationships/webextensiontaskpanes" Target="xl/webextensions/taskpanes.xml"/><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showInkAnnotation="0" codeName="ThisWorkbook" autoCompressPictures="0" defaultThemeVersion="202300"/>
  <mc:AlternateContent xmlns:mc="http://schemas.openxmlformats.org/markup-compatibility/2006">
    <mc:Choice Requires="x15">
      <x15ac:absPath xmlns:x15ac="http://schemas.microsoft.com/office/spreadsheetml/2010/11/ac" url="Z:\Resultados\2026\2T26\01. Ficheros excel\Triptico\"/>
    </mc:Choice>
  </mc:AlternateContent>
  <xr:revisionPtr revIDLastSave="0" documentId="13_ncr:1_{F3210951-D4D8-4B72-ABF7-93279FF736DF}" xr6:coauthVersionLast="47" xr6:coauthVersionMax="47" xr10:uidLastSave="{00000000-0000-0000-0000-000000000000}"/>
  <bookViews>
    <workbookView xWindow="-108" yWindow="-108" windowWidth="23256" windowHeight="12456" tabRatio="900" firstSheet="3" activeTab="3" xr2:uid="{00000000-000D-0000-FFFF-FFFF00000000}"/>
  </bookViews>
  <sheets>
    <sheet name="Sheet1" sheetId="1" state="hidden" r:id="rId1"/>
    <sheet name="Opciones" sheetId="2" state="hidden" r:id="rId2"/>
    <sheet name="Menú" sheetId="3" state="hidden" r:id="rId3"/>
    <sheet name="Index" sheetId="19" r:id="rId4"/>
    <sheet name="1.0 Financial highlights" sheetId="4" r:id="rId5"/>
    <sheet name="2.1 Balance sheet" sheetId="5" r:id="rId6"/>
    <sheet name="2.2 Customer funds" sheetId="6" r:id="rId7"/>
    <sheet name="2.3 Customer lending" sheetId="7" r:id="rId8"/>
    <sheet name="2.4 Asset quality" sheetId="8" r:id="rId9"/>
    <sheet name="2.5 Solvency_ratings" sheetId="15" r:id="rId10"/>
    <sheet name="2.6 Shareholders' equity" sheetId="16" r:id="rId11"/>
    <sheet name="3.1 Income statement" sheetId="10" r:id="rId12"/>
    <sheet name="3.2 Fee_income" sheetId="11" r:id="rId13"/>
    <sheet name="3.3 Yields_costs" sheetId="13" r:id="rId14"/>
    <sheet name="3.4 Segments &amp; Geographies" sheetId="21" r:id="rId15"/>
    <sheet name="4.0 Shareholder value" sheetId="17" r:id="rId16"/>
    <sheet name="5.1 APM_calculation" sheetId="18" r:id="rId17"/>
    <sheet name="5.2 APM_definition" sheetId="20" r:id="rId18"/>
  </sheets>
  <definedNames>
    <definedName name="_r_EVO">#REF!</definedName>
    <definedName name="aa">#REF!</definedName>
    <definedName name="aaa">#REF!</definedName>
    <definedName name="ana">#REF!</definedName>
    <definedName name="año">#REF!</definedName>
    <definedName name="BB">#REF!</definedName>
    <definedName name="entidad">#REF!</definedName>
    <definedName name="escenario">#REF!</definedName>
    <definedName name="mes">#REF!</definedName>
    <definedName name="nuevo">#REF!</definedName>
    <definedName name="Plusvalías">#REF!</definedName>
    <definedName name="_xlnm.Print_Area" localSheetId="4">'1.0 Financial highlights'!$A$1:$G$52</definedName>
    <definedName name="_xlnm.Print_Area" localSheetId="5">'2.1 Balance sheet'!$A$1:$J$45</definedName>
    <definedName name="_xlnm.Print_Area" localSheetId="6">'2.2 Customer funds'!$A$1:$G$41</definedName>
    <definedName name="_xlnm.Print_Area" localSheetId="7">'2.3 Customer lending'!$A$1:$G$77</definedName>
    <definedName name="_xlnm.Print_Area" localSheetId="8">'2.4 Asset quality'!$A$1:$G$35</definedName>
    <definedName name="_xlnm.Print_Area" localSheetId="9">'2.5 Solvency_ratings'!$A$1:$G$44</definedName>
    <definedName name="_xlnm.Print_Area" localSheetId="10">'2.6 Shareholders'' equity'!$A$1:$D$25</definedName>
    <definedName name="_xlnm.Print_Area" localSheetId="11">'3.1 Income statement'!$A$1:$J$64</definedName>
    <definedName name="_xlnm.Print_Area" localSheetId="12">'3.2 Fee_income'!$A$1:$J$58</definedName>
    <definedName name="_xlnm.Print_Area" localSheetId="13">'3.3 Yields_costs'!$A$1:$R$68</definedName>
    <definedName name="_xlnm.Print_Area" localSheetId="14">'3.4 Segments &amp; Geographies'!$A$1:$K$60</definedName>
    <definedName name="_xlnm.Print_Area" localSheetId="15">'4.0 Shareholder value'!$A$1:$D$27</definedName>
    <definedName name="_xlnm.Print_Area" localSheetId="16">'5.1 APM_calculation'!$A$1:$G$60</definedName>
    <definedName name="_xlnm.Print_Area" localSheetId="17">'5.2 APM_definition'!$A$1:$E$20</definedName>
    <definedName name="_xlnm.Print_Area" localSheetId="3">Index!$A$1:$D$27</definedName>
    <definedName name="tiponegoci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7" l="1"/>
  <c r="A2" i="7"/>
  <c r="A1" i="7"/>
  <c r="F21" i="21"/>
  <c r="E21" i="21"/>
  <c r="D4" i="5"/>
  <c r="D4" i="6"/>
  <c r="C4" i="5"/>
  <c r="D5" i="7"/>
  <c r="D4" i="8"/>
  <c r="D4" i="15"/>
  <c r="AJ5" i="19"/>
  <c r="I15" i="3"/>
  <c r="I14" i="3"/>
  <c r="I13" i="3"/>
  <c r="D53" i="18" l="1"/>
  <c r="B41" i="5"/>
  <c r="B7" i="18"/>
  <c r="B44" i="4"/>
  <c r="B9" i="4"/>
  <c r="B32" i="4"/>
  <c r="B33" i="4"/>
  <c r="B22" i="4"/>
  <c r="B14" i="4"/>
  <c r="B45" i="4"/>
  <c r="B21" i="4"/>
  <c r="B10" i="4"/>
  <c r="B20" i="4"/>
  <c r="B13" i="8"/>
  <c r="B12" i="8"/>
  <c r="B5" i="7"/>
  <c r="B7" i="8"/>
  <c r="B13" i="6"/>
  <c r="B10" i="8"/>
  <c r="B2" i="6"/>
  <c r="B20" i="5"/>
  <c r="B43" i="4"/>
  <c r="B5" i="8"/>
  <c r="B26" i="8"/>
  <c r="B24" i="8"/>
  <c r="B11" i="8"/>
  <c r="B6" i="8"/>
  <c r="B8" i="8"/>
  <c r="B30" i="6"/>
  <c r="B54" i="10"/>
  <c r="B4" i="8"/>
  <c r="B32" i="8"/>
  <c r="B17" i="5"/>
  <c r="B42" i="4"/>
  <c r="B43" i="10"/>
  <c r="B22" i="8"/>
  <c r="B10" i="5"/>
  <c r="B30" i="5"/>
  <c r="B31" i="6"/>
  <c r="B23" i="10"/>
  <c r="B34" i="8"/>
  <c r="B33" i="8"/>
  <c r="B31" i="8"/>
  <c r="B7" i="6"/>
  <c r="B28" i="6"/>
  <c r="B33" i="5"/>
  <c r="B57" i="10"/>
  <c r="B18" i="8"/>
  <c r="B20" i="8"/>
  <c r="B19" i="6"/>
  <c r="B15" i="5"/>
  <c r="B31" i="4"/>
  <c r="B27" i="13"/>
  <c r="B24" i="13"/>
  <c r="B41" i="13"/>
  <c r="B44" i="13"/>
  <c r="B31" i="13"/>
  <c r="B39" i="11"/>
  <c r="B13" i="11"/>
  <c r="B44" i="10"/>
  <c r="B29" i="10"/>
  <c r="B14" i="20"/>
  <c r="B57" i="13"/>
  <c r="B17" i="17"/>
  <c r="B11" i="13"/>
  <c r="B28" i="13"/>
  <c r="B2" i="8"/>
  <c r="B17" i="10"/>
  <c r="B16" i="10"/>
  <c r="B42" i="13"/>
  <c r="B9" i="13"/>
  <c r="B4" i="17"/>
  <c r="B54" i="13"/>
  <c r="B21" i="13"/>
  <c r="B16" i="17"/>
  <c r="B36" i="13"/>
  <c r="B19" i="13"/>
  <c r="B16" i="11"/>
  <c r="B48" i="10"/>
  <c r="B18" i="5"/>
  <c r="B10" i="6"/>
  <c r="B27" i="6"/>
  <c r="B2" i="5"/>
  <c r="B6" i="4"/>
  <c r="B51" i="4"/>
  <c r="B26" i="4"/>
  <c r="B15" i="4"/>
  <c r="B27" i="4"/>
  <c r="B39" i="4"/>
  <c r="B2" i="4"/>
  <c r="B16" i="4"/>
  <c r="B28" i="4"/>
  <c r="B40" i="4"/>
  <c r="B4" i="4"/>
  <c r="B17" i="4"/>
  <c r="B29" i="4"/>
  <c r="B41" i="4"/>
  <c r="B38" i="4"/>
  <c r="B5" i="4"/>
  <c r="B18" i="4"/>
  <c r="B30" i="4"/>
  <c r="B25" i="13"/>
  <c r="B12" i="13"/>
  <c r="B43" i="13"/>
  <c r="B5" i="17"/>
  <c r="B6" i="17"/>
  <c r="B2" i="15"/>
  <c r="B35" i="11"/>
  <c r="B47" i="10"/>
  <c r="B58" i="13"/>
  <c r="B7" i="17"/>
  <c r="B45" i="13"/>
  <c r="B52" i="13"/>
  <c r="B61" i="13"/>
  <c r="B38" i="11"/>
  <c r="B34" i="11"/>
  <c r="B5" i="10"/>
  <c r="B42" i="10"/>
  <c r="B53" i="10"/>
  <c r="B47" i="13"/>
  <c r="B22" i="13"/>
  <c r="B8" i="17"/>
  <c r="B13" i="17"/>
  <c r="B63" i="13"/>
  <c r="B15" i="11"/>
  <c r="B12" i="11"/>
  <c r="B18" i="10"/>
  <c r="B45" i="10"/>
  <c r="B21" i="17"/>
  <c r="B19" i="17"/>
  <c r="B8" i="13"/>
  <c r="B23" i="13"/>
  <c r="B64" i="13"/>
  <c r="B11" i="17"/>
  <c r="B37" i="11"/>
  <c r="B12" i="10"/>
  <c r="B46" i="10"/>
  <c r="B14" i="13"/>
  <c r="B10" i="13"/>
  <c r="B20" i="17"/>
  <c r="B18" i="17"/>
  <c r="B12" i="17"/>
  <c r="B51" i="11"/>
  <c r="B14" i="11"/>
  <c r="B6" i="10"/>
  <c r="D41" i="18"/>
  <c r="C39" i="18"/>
  <c r="C28" i="18"/>
  <c r="B28" i="18"/>
  <c r="C32" i="18"/>
  <c r="D49" i="18"/>
  <c r="D42" i="18"/>
  <c r="C51" i="18"/>
  <c r="C38" i="18"/>
  <c r="B36" i="18"/>
  <c r="D47" i="18"/>
  <c r="C29" i="18"/>
  <c r="B46" i="18"/>
  <c r="C33" i="18"/>
  <c r="C41" i="18"/>
  <c r="D38" i="18"/>
  <c r="B41" i="18"/>
  <c r="D27" i="18"/>
  <c r="D37" i="18"/>
  <c r="C43" i="18"/>
  <c r="D5" i="18"/>
  <c r="D45" i="18"/>
  <c r="C5" i="18"/>
  <c r="D44" i="18"/>
  <c r="C36" i="18"/>
  <c r="C31" i="18"/>
  <c r="D35" i="18"/>
  <c r="D51" i="18"/>
  <c r="D26" i="18"/>
  <c r="C25" i="18"/>
  <c r="D43" i="18"/>
  <c r="B32" i="11"/>
  <c r="B11" i="11"/>
  <c r="B22" i="11"/>
  <c r="B10" i="11"/>
  <c r="B21" i="11"/>
  <c r="B9" i="11"/>
  <c r="B8" i="11"/>
  <c r="B7" i="10"/>
  <c r="B15" i="10"/>
  <c r="B34" i="4"/>
  <c r="B46" i="4"/>
  <c r="B47" i="4"/>
  <c r="B48" i="4"/>
  <c r="B23" i="4"/>
  <c r="B35" i="4"/>
  <c r="B11" i="4"/>
  <c r="B24" i="4"/>
  <c r="B36" i="4"/>
  <c r="B13" i="4"/>
  <c r="B25" i="4"/>
  <c r="B37" i="4"/>
  <c r="B49" i="4"/>
  <c r="B50" i="4"/>
  <c r="D39" i="18"/>
  <c r="D4" i="18"/>
  <c r="C50" i="18"/>
  <c r="D31" i="18"/>
  <c r="D28" i="18"/>
  <c r="B49" i="18"/>
  <c r="B31" i="18"/>
  <c r="D33" i="18"/>
  <c r="D34" i="18"/>
  <c r="D29" i="18"/>
  <c r="C44" i="18"/>
  <c r="F4" i="18"/>
  <c r="E4" i="18"/>
  <c r="D36" i="18"/>
  <c r="F39" i="13"/>
  <c r="M39" i="13"/>
  <c r="F38" i="13"/>
  <c r="I34" i="11"/>
  <c r="J39" i="13"/>
  <c r="C34" i="11"/>
  <c r="H39" i="13"/>
  <c r="B20" i="7"/>
  <c r="B9" i="7"/>
  <c r="B15" i="7"/>
  <c r="D10" i="18"/>
  <c r="D22" i="18"/>
  <c r="D19" i="18"/>
  <c r="D15" i="18"/>
  <c r="C14" i="18"/>
  <c r="C21" i="18"/>
  <c r="D17" i="18"/>
  <c r="C34" i="18"/>
  <c r="N39" i="13"/>
  <c r="B7" i="13"/>
  <c r="D39" i="13"/>
  <c r="K39" i="13"/>
  <c r="H34" i="11"/>
  <c r="I39" i="13"/>
  <c r="F5" i="13"/>
  <c r="B22" i="7"/>
  <c r="B29" i="7"/>
  <c r="B13" i="7"/>
  <c r="B19" i="4"/>
  <c r="C11" i="18"/>
  <c r="C23" i="18"/>
  <c r="D11" i="18"/>
  <c r="C8" i="18"/>
  <c r="B14" i="18"/>
  <c r="C9" i="18"/>
  <c r="C37" i="18"/>
  <c r="L38" i="13"/>
  <c r="E39" i="15"/>
  <c r="O39" i="13"/>
  <c r="Q39" i="13"/>
  <c r="B23" i="7"/>
  <c r="B18" i="7"/>
  <c r="B2" i="18"/>
  <c r="D9" i="18"/>
  <c r="C15" i="18"/>
  <c r="D13" i="18"/>
  <c r="C20" i="18"/>
  <c r="D20" i="18"/>
  <c r="D46" i="18"/>
  <c r="B8" i="4"/>
  <c r="E39" i="13"/>
  <c r="L39" i="13"/>
  <c r="D39" i="15"/>
  <c r="H5" i="13"/>
  <c r="B30" i="7"/>
  <c r="B4" i="16"/>
  <c r="D14" i="18"/>
  <c r="C18" i="18"/>
  <c r="C10" i="18"/>
  <c r="D21" i="18"/>
  <c r="D12" i="18"/>
  <c r="E5" i="18"/>
  <c r="D30" i="18"/>
  <c r="B25" i="7"/>
  <c r="B12" i="7"/>
  <c r="B27" i="7"/>
  <c r="B16" i="7"/>
  <c r="B10" i="7"/>
  <c r="B6" i="18"/>
  <c r="D40" i="18"/>
  <c r="D18" i="18"/>
  <c r="B8" i="18"/>
  <c r="C12" i="18"/>
  <c r="D24" i="18"/>
  <c r="C46" i="18"/>
  <c r="C30" i="18"/>
  <c r="B2" i="17"/>
  <c r="B53" i="13"/>
  <c r="B20" i="13"/>
  <c r="B14" i="17"/>
  <c r="B66" i="13"/>
  <c r="B33" i="13"/>
  <c r="B50" i="13"/>
  <c r="B49" i="13"/>
  <c r="B30" i="13"/>
  <c r="B16" i="13"/>
  <c r="B48" i="13"/>
  <c r="B15" i="13"/>
  <c r="B22" i="17"/>
  <c r="B9" i="17"/>
  <c r="B59" i="13"/>
  <c r="B46" i="13"/>
  <c r="B26" i="13"/>
  <c r="B13" i="13"/>
  <c r="B5" i="5"/>
  <c r="B8" i="16"/>
  <c r="B9" i="16"/>
  <c r="B6" i="16"/>
  <c r="B2" i="16"/>
  <c r="B21" i="16"/>
  <c r="B10" i="16"/>
  <c r="B20" i="16"/>
  <c r="B19" i="16"/>
  <c r="B18" i="16"/>
  <c r="B13" i="16"/>
  <c r="B11" i="16"/>
  <c r="B26" i="6"/>
  <c r="B42" i="5"/>
  <c r="B28" i="5"/>
  <c r="B13" i="5"/>
  <c r="C5" i="13"/>
  <c r="D34" i="11"/>
  <c r="G5" i="13"/>
  <c r="D5" i="13"/>
  <c r="B44" i="15"/>
  <c r="B28" i="7"/>
  <c r="B14" i="7"/>
  <c r="B8" i="7"/>
  <c r="D52" i="18"/>
  <c r="D7" i="18"/>
  <c r="C17" i="18"/>
  <c r="D23" i="18"/>
  <c r="D16" i="18"/>
  <c r="D8" i="18"/>
  <c r="C22" i="18"/>
  <c r="F5" i="18"/>
  <c r="B55" i="13"/>
  <c r="B19" i="20"/>
  <c r="C58" i="18"/>
  <c r="D50" i="18"/>
  <c r="C49" i="18"/>
  <c r="G34" i="11"/>
  <c r="B25" i="15"/>
  <c r="B5" i="18"/>
  <c r="B56" i="13"/>
  <c r="C17" i="20"/>
  <c r="B57" i="18"/>
  <c r="D55" i="18"/>
  <c r="C53" i="18"/>
  <c r="E34" i="11"/>
  <c r="B27" i="15"/>
  <c r="B33" i="15"/>
  <c r="B7" i="4"/>
  <c r="D19" i="20"/>
  <c r="D56" i="18"/>
  <c r="B53" i="18"/>
  <c r="D58" i="18"/>
  <c r="F34" i="11"/>
  <c r="B28" i="15"/>
  <c r="E40" i="15"/>
  <c r="B17" i="18"/>
  <c r="D59" i="18"/>
  <c r="C54" i="18"/>
  <c r="C18" i="20"/>
  <c r="D54" i="18"/>
  <c r="D57" i="18"/>
  <c r="B20" i="6"/>
  <c r="B14" i="5"/>
  <c r="B11" i="6"/>
  <c r="P39" i="13"/>
  <c r="G39" i="13"/>
  <c r="E5" i="13"/>
  <c r="B37" i="6"/>
  <c r="I38" i="13"/>
  <c r="D8" i="20"/>
  <c r="C39" i="13"/>
  <c r="D32" i="18"/>
  <c r="B6" i="7"/>
  <c r="B17" i="7"/>
  <c r="B6" i="20"/>
  <c r="B8" i="20"/>
  <c r="D16" i="20"/>
  <c r="C11" i="20"/>
  <c r="B16" i="20"/>
  <c r="B36" i="6"/>
  <c r="B39" i="6"/>
  <c r="B38" i="6"/>
  <c r="B26" i="17"/>
  <c r="B24" i="17"/>
  <c r="B23" i="17"/>
  <c r="B10" i="17"/>
  <c r="B60" i="13"/>
  <c r="B15" i="15"/>
  <c r="B17" i="15"/>
  <c r="B14" i="15"/>
  <c r="B31" i="15"/>
  <c r="B12" i="15"/>
  <c r="B30" i="15"/>
  <c r="B11" i="15"/>
  <c r="B9" i="15"/>
  <c r="B4" i="15"/>
  <c r="B8" i="15"/>
  <c r="B6" i="15"/>
  <c r="B7" i="15"/>
  <c r="B23" i="15"/>
  <c r="B21" i="15"/>
  <c r="B19" i="15"/>
  <c r="B29" i="8"/>
  <c r="C19" i="20"/>
  <c r="D18" i="20"/>
  <c r="C57" i="18"/>
  <c r="C55" i="18"/>
  <c r="B18" i="20"/>
  <c r="B21" i="6"/>
  <c r="C38" i="13"/>
  <c r="B26" i="15"/>
  <c r="C39" i="15"/>
  <c r="C26" i="18"/>
  <c r="C4" i="18"/>
  <c r="D48" i="18"/>
  <c r="C42" i="18"/>
  <c r="D25" i="18"/>
  <c r="B4" i="18"/>
  <c r="C47" i="18"/>
  <c r="D17" i="20"/>
  <c r="D13" i="20"/>
  <c r="D9" i="20"/>
  <c r="D5" i="20"/>
  <c r="B13" i="20"/>
  <c r="B9" i="20"/>
  <c r="B5" i="20"/>
  <c r="D12" i="20"/>
  <c r="D4" i="20"/>
  <c r="C16" i="20"/>
  <c r="C8" i="20"/>
  <c r="B12" i="20"/>
  <c r="D15" i="20"/>
  <c r="D7" i="20"/>
  <c r="C15" i="20"/>
  <c r="C7" i="20"/>
  <c r="B11" i="20"/>
  <c r="D14" i="20"/>
  <c r="D6" i="20"/>
  <c r="C14" i="20"/>
  <c r="C6" i="20"/>
  <c r="B10" i="20"/>
  <c r="C13" i="20"/>
  <c r="C9" i="20"/>
  <c r="C5" i="20"/>
  <c r="B17" i="20"/>
  <c r="C12" i="20"/>
  <c r="C4" i="20"/>
  <c r="B4" i="20"/>
  <c r="D11" i="20"/>
  <c r="B2" i="20"/>
  <c r="B15" i="20"/>
  <c r="B7" i="20"/>
  <c r="D10" i="20"/>
  <c r="C10" i="20"/>
  <c r="B19" i="11"/>
  <c r="B6" i="11"/>
  <c r="B50" i="11"/>
  <c r="B49" i="11"/>
  <c r="B48" i="11"/>
  <c r="B47" i="11"/>
  <c r="B46" i="11"/>
  <c r="B45" i="11"/>
  <c r="B44" i="11"/>
  <c r="B43" i="11"/>
  <c r="B42" i="11"/>
  <c r="B41" i="11"/>
  <c r="B18" i="11"/>
  <c r="B5" i="11"/>
  <c r="B40" i="11"/>
  <c r="B17" i="11"/>
  <c r="B2" i="11"/>
  <c r="B35" i="10"/>
  <c r="B40" i="10"/>
  <c r="B10" i="10"/>
  <c r="B56" i="10"/>
  <c r="B24" i="10"/>
  <c r="B51" i="10"/>
  <c r="B39" i="10"/>
  <c r="B21" i="10"/>
  <c r="B9" i="10"/>
  <c r="B13" i="10"/>
  <c r="B41" i="10"/>
  <c r="B62" i="10"/>
  <c r="B50" i="10"/>
  <c r="B38" i="10"/>
  <c r="B20" i="10"/>
  <c r="B8" i="10"/>
  <c r="B14" i="10"/>
  <c r="B11" i="10"/>
  <c r="B49" i="10"/>
  <c r="B37" i="10"/>
  <c r="B22" i="6"/>
  <c r="B25" i="6"/>
  <c r="B27" i="5"/>
  <c r="B12" i="5"/>
  <c r="B18" i="6"/>
  <c r="B6" i="6"/>
  <c r="B38" i="5"/>
  <c r="B16" i="6"/>
  <c r="B7" i="5"/>
  <c r="B6" i="5"/>
  <c r="B4" i="5"/>
  <c r="B2" i="7"/>
  <c r="B29" i="5"/>
  <c r="B40" i="5"/>
  <c r="B26" i="5"/>
  <c r="B11" i="5"/>
  <c r="B17" i="6"/>
  <c r="B5" i="6"/>
  <c r="B25" i="5"/>
  <c r="B4" i="6"/>
  <c r="B14" i="6"/>
  <c r="B32" i="6"/>
  <c r="B34" i="5"/>
  <c r="B19" i="5"/>
  <c r="B12" i="6"/>
  <c r="B31" i="5"/>
  <c r="B36" i="5"/>
  <c r="B23" i="5"/>
  <c r="B9" i="5"/>
  <c r="B15" i="6"/>
  <c r="B32" i="5"/>
  <c r="B16" i="5"/>
  <c r="B9" i="6"/>
  <c r="B44" i="5"/>
  <c r="B8" i="6"/>
  <c r="B35" i="5"/>
  <c r="B21" i="5"/>
  <c r="B8" i="5"/>
  <c r="G37" i="10"/>
  <c r="C4" i="13"/>
  <c r="B61" i="7"/>
  <c r="B55" i="7"/>
  <c r="B41" i="7"/>
  <c r="B40" i="7"/>
  <c r="B49" i="7"/>
  <c r="B37" i="7"/>
  <c r="B68" i="7"/>
  <c r="B42" i="7"/>
  <c r="B59" i="7"/>
  <c r="B38" i="7"/>
  <c r="B53" i="7"/>
  <c r="B7" i="7"/>
  <c r="E41" i="15"/>
  <c r="B25" i="11"/>
  <c r="B26" i="21"/>
  <c r="B41" i="21" s="1"/>
  <c r="B56" i="21" s="1"/>
  <c r="B9" i="21"/>
  <c r="B2" i="21"/>
  <c r="B12" i="21"/>
  <c r="H21" i="21"/>
  <c r="H36" i="21" s="1"/>
  <c r="G21" i="21"/>
  <c r="G36" i="21" s="1"/>
  <c r="G51" i="21" s="1"/>
  <c r="B26" i="11"/>
  <c r="B57" i="11"/>
  <c r="I37" i="10"/>
  <c r="D4" i="10"/>
  <c r="D5" i="11" s="1"/>
  <c r="D5" i="21" s="1"/>
  <c r="F7" i="18" s="1"/>
  <c r="B2" i="10"/>
  <c r="B20" i="18"/>
  <c r="B40" i="6"/>
  <c r="F37" i="10"/>
  <c r="F4" i="13"/>
  <c r="B46" i="7"/>
  <c r="B43" i="7"/>
  <c r="B67" i="7"/>
  <c r="B60" i="7"/>
  <c r="B58" i="7"/>
  <c r="B44" i="7"/>
  <c r="B71" i="7"/>
  <c r="B72" i="7"/>
  <c r="B31" i="7"/>
  <c r="B24" i="7"/>
  <c r="C4" i="10"/>
  <c r="C5" i="11" s="1"/>
  <c r="B5" i="15"/>
  <c r="B21" i="21"/>
  <c r="B36" i="21" s="1"/>
  <c r="B51" i="21" s="1"/>
  <c r="B11" i="21"/>
  <c r="B33" i="21"/>
  <c r="B14" i="21"/>
  <c r="B28" i="21"/>
  <c r="B43" i="21" s="1"/>
  <c r="B58" i="21" s="1"/>
  <c r="B13" i="21"/>
  <c r="B20" i="11"/>
  <c r="B28" i="11"/>
  <c r="B23" i="16"/>
  <c r="B25" i="18"/>
  <c r="D37" i="10"/>
  <c r="B34" i="15"/>
  <c r="B76" i="7"/>
  <c r="B12" i="4"/>
  <c r="B64" i="7"/>
  <c r="B52" i="7"/>
  <c r="B57" i="7"/>
  <c r="B75" i="7"/>
  <c r="B74" i="7"/>
  <c r="B70" i="7"/>
  <c r="B56" i="7"/>
  <c r="B21" i="7"/>
  <c r="B19" i="7"/>
  <c r="C37" i="10"/>
  <c r="B29" i="6"/>
  <c r="B25" i="21"/>
  <c r="B40" i="21" s="1"/>
  <c r="B10" i="21"/>
  <c r="B48" i="21"/>
  <c r="B22" i="21"/>
  <c r="B37" i="21" s="1"/>
  <c r="B52" i="21" s="1"/>
  <c r="B5" i="21"/>
  <c r="B7" i="21"/>
  <c r="B55" i="11"/>
  <c r="B27" i="11"/>
  <c r="H37" i="10"/>
  <c r="B34" i="13"/>
  <c r="B4" i="10"/>
  <c r="E37" i="10"/>
  <c r="B34" i="7"/>
  <c r="B73" i="7"/>
  <c r="B45" i="7"/>
  <c r="B18" i="21"/>
  <c r="B54" i="11"/>
  <c r="B8" i="21"/>
  <c r="B24" i="21"/>
  <c r="B39" i="21" s="1"/>
  <c r="B54" i="21" s="1"/>
  <c r="B23" i="21"/>
  <c r="B38" i="21" s="1"/>
  <c r="B53" i="21" s="1"/>
  <c r="B29" i="21"/>
  <c r="B44" i="21" s="1"/>
  <c r="B59" i="21" s="1"/>
  <c r="B27" i="21"/>
  <c r="B42" i="21" s="1"/>
  <c r="B57" i="21" s="1"/>
  <c r="B6" i="21"/>
  <c r="B56" i="11"/>
  <c r="O38" i="13"/>
  <c r="B67" i="13"/>
  <c r="B2" i="13"/>
  <c r="B4" i="19"/>
  <c r="B26" i="19"/>
  <c r="B17" i="19"/>
  <c r="B9" i="19"/>
  <c r="B12" i="19"/>
  <c r="B14" i="19"/>
  <c r="B6" i="19"/>
  <c r="B8" i="19"/>
  <c r="B19" i="19"/>
  <c r="B11" i="19"/>
  <c r="B16" i="19"/>
  <c r="B25" i="19"/>
  <c r="B10" i="19"/>
  <c r="B13" i="19"/>
  <c r="B24" i="19"/>
  <c r="B22" i="19"/>
  <c r="B20" i="19"/>
  <c r="I21" i="21"/>
  <c r="E36" i="21"/>
  <c r="D25" i="6"/>
  <c r="C4" i="6"/>
  <c r="J21" i="21"/>
  <c r="F36" i="21"/>
  <c r="D37" i="7"/>
  <c r="D52" i="7" s="1"/>
  <c r="D67" i="7" s="1"/>
  <c r="C77" i="13"/>
  <c r="C76" i="13"/>
  <c r="B18" i="19"/>
  <c r="I8" i="18" l="1"/>
  <c r="I10" i="18"/>
  <c r="I9" i="18"/>
  <c r="I36" i="21"/>
  <c r="I51" i="21" s="1"/>
  <c r="D21" i="21"/>
  <c r="J36" i="21"/>
  <c r="J51" i="21" s="1"/>
  <c r="E51" i="21"/>
  <c r="F51" i="21"/>
  <c r="D36" i="6"/>
  <c r="C5" i="21"/>
  <c r="E7" i="18" s="1"/>
  <c r="C25" i="6"/>
  <c r="C36" i="6" s="1"/>
  <c r="C5" i="7"/>
  <c r="B55" i="21"/>
  <c r="H51" i="21"/>
  <c r="C29" i="11"/>
  <c r="D29" i="11"/>
  <c r="D36" i="21" l="1"/>
  <c r="D51" i="21" s="1"/>
  <c r="C21" i="21"/>
  <c r="C36" i="21" s="1"/>
  <c r="C51" i="21" s="1"/>
  <c r="C4" i="8"/>
  <c r="C4" i="15" s="1"/>
  <c r="C37" i="7"/>
  <c r="C52" i="7" s="1"/>
  <c r="C67" i="7" s="1"/>
  <c r="E29" i="11"/>
  <c r="I12" i="18" l="1"/>
  <c r="I14" i="18"/>
  <c r="I11" i="18"/>
  <c r="I13" i="18" l="1"/>
  <c r="I16" i="18" l="1"/>
  <c r="I15" i="18"/>
</calcChain>
</file>

<file path=xl/sharedStrings.xml><?xml version="1.0" encoding="utf-8"?>
<sst xmlns="http://schemas.openxmlformats.org/spreadsheetml/2006/main" count="1508" uniqueCount="996">
  <si>
    <t>Mes</t>
  </si>
  <si>
    <t>Año</t>
  </si>
  <si>
    <t>Escenario</t>
  </si>
  <si>
    <t>Entidad</t>
  </si>
  <si>
    <t>Tipo Negocio</t>
  </si>
  <si>
    <t>Incremento</t>
  </si>
  <si>
    <t>Plusvalía</t>
  </si>
  <si>
    <t>Tipo</t>
  </si>
  <si>
    <t>FFV</t>
  </si>
  <si>
    <t>Participaciones</t>
  </si>
  <si>
    <t>Dividendos</t>
  </si>
  <si>
    <t>EVO</t>
  </si>
  <si>
    <t>Enero</t>
  </si>
  <si>
    <t>01</t>
  </si>
  <si>
    <t>Real</t>
  </si>
  <si>
    <t>Bankinter S.A.</t>
  </si>
  <si>
    <t>0128</t>
  </si>
  <si>
    <t xml:space="preserve">Negocio en España – Euros </t>
  </si>
  <si>
    <t>EURO_ESP</t>
  </si>
  <si>
    <t>Incremento 1</t>
  </si>
  <si>
    <t xml:space="preserve">Plusvalía Activo Material de Uso Propio </t>
  </si>
  <si>
    <t>Grupo</t>
  </si>
  <si>
    <t>Anunciado</t>
  </si>
  <si>
    <t>Total</t>
  </si>
  <si>
    <t>Totc2</t>
  </si>
  <si>
    <t>Febrero</t>
  </si>
  <si>
    <t>02</t>
  </si>
  <si>
    <t>Presupuesto</t>
  </si>
  <si>
    <t>Intermobiliaria, S.A.</t>
  </si>
  <si>
    <t>2001</t>
  </si>
  <si>
    <t xml:space="preserve">Negocio en España – Moneda ptgranjera  </t>
  </si>
  <si>
    <t>DIVISA_ESP</t>
  </si>
  <si>
    <t>Incremento 2</t>
  </si>
  <si>
    <t xml:space="preserve">Plusvalía Otro Activo Intangible </t>
  </si>
  <si>
    <t>Multigrupo</t>
  </si>
  <si>
    <t>Pagado</t>
  </si>
  <si>
    <t>Total Sin EVO</t>
  </si>
  <si>
    <t>Totc2_sinEVO</t>
  </si>
  <si>
    <t>Marzo</t>
  </si>
  <si>
    <t>03</t>
  </si>
  <si>
    <t>Saldos_Medios</t>
  </si>
  <si>
    <t>Hispamarket, S.A.</t>
  </si>
  <si>
    <t>2003</t>
  </si>
  <si>
    <t>Negocio en el ptgranjero – Euros</t>
  </si>
  <si>
    <t>EURO_ptg</t>
  </si>
  <si>
    <t>Incremento 3</t>
  </si>
  <si>
    <t>Asociadas</t>
  </si>
  <si>
    <t>Totc2_EVO</t>
  </si>
  <si>
    <t>Abril</t>
  </si>
  <si>
    <t>04</t>
  </si>
  <si>
    <t>Carga_Previa</t>
  </si>
  <si>
    <t>Bankinter Capital Riesgo, SGECR, S.A.</t>
  </si>
  <si>
    <t>2014</t>
  </si>
  <si>
    <t>Negocio en el ptgranjero – Moneda ptgranjera</t>
  </si>
  <si>
    <t>DIVISA_ptg</t>
  </si>
  <si>
    <t>Incremento 4</t>
  </si>
  <si>
    <t>Otros instrumentos de capital</t>
  </si>
  <si>
    <t>Mayo</t>
  </si>
  <si>
    <t>05</t>
  </si>
  <si>
    <t>Bankinter Emisiones, S.A.</t>
  </si>
  <si>
    <t>2016</t>
  </si>
  <si>
    <t>Junio</t>
  </si>
  <si>
    <t>06</t>
  </si>
  <si>
    <t>Bankinter Sociedad de Financiación, S.A.</t>
  </si>
  <si>
    <t>2017</t>
  </si>
  <si>
    <t>Julio</t>
  </si>
  <si>
    <t>07</t>
  </si>
  <si>
    <t>Bankinter Capital Riesgo I Fondo Capital</t>
  </si>
  <si>
    <t>2018</t>
  </si>
  <si>
    <t>Agosto</t>
  </si>
  <si>
    <t>08</t>
  </si>
  <si>
    <t>Arroyo Business Consulting Development, S. L.</t>
  </si>
  <si>
    <t>2019</t>
  </si>
  <si>
    <t>Septiembre</t>
  </si>
  <si>
    <t>09</t>
  </si>
  <si>
    <t>Bankinter Gestión de Activos, S.G.I.I.C.</t>
  </si>
  <si>
    <t>2020</t>
  </si>
  <si>
    <t>Octubre</t>
  </si>
  <si>
    <t>10</t>
  </si>
  <si>
    <t>Canarias Excelencia en SIM</t>
  </si>
  <si>
    <t>2022</t>
  </si>
  <si>
    <t>Noviembre</t>
  </si>
  <si>
    <t>11</t>
  </si>
  <si>
    <t>Relanza Gestión, S.A.</t>
  </si>
  <si>
    <t>2023</t>
  </si>
  <si>
    <t>Diciembre</t>
  </si>
  <si>
    <t>12</t>
  </si>
  <si>
    <t>Gneis Global Services, S.A.</t>
  </si>
  <si>
    <t>2024</t>
  </si>
  <si>
    <t>Bankinter Consultoría, Asesoramiento, y Atención Telefónica, S.A.</t>
  </si>
  <si>
    <t>4020</t>
  </si>
  <si>
    <t>Bankinter  Servicios de Consultoría, S.A.</t>
  </si>
  <si>
    <t>4030</t>
  </si>
  <si>
    <t>Bankinter Consumer Finance, E.F.C.,S.A.</t>
  </si>
  <si>
    <t>8832</t>
  </si>
  <si>
    <t>Línea Directa Aseguradora, S.A. Compañía de Seguros y Reaseguros</t>
  </si>
  <si>
    <t>F001</t>
  </si>
  <si>
    <t>Mercavalor, S.V., S.A.</t>
  </si>
  <si>
    <t>F002</t>
  </si>
  <si>
    <t>Helena Activos Líquidos, S.L.</t>
  </si>
  <si>
    <t>F003</t>
  </si>
  <si>
    <t>Eurobits Technologies, S.L.</t>
  </si>
  <si>
    <t>F004</t>
  </si>
  <si>
    <t>Bankinter Seguros de Vida, S.A. de Seguros y Reaseguros</t>
  </si>
  <si>
    <t>F005</t>
  </si>
  <si>
    <t>Fondos de Titulización</t>
  </si>
  <si>
    <t>FT001</t>
  </si>
  <si>
    <t>Público</t>
  </si>
  <si>
    <t>Publico</t>
  </si>
  <si>
    <t>Reservado</t>
  </si>
  <si>
    <t>Grupo_Bancario</t>
  </si>
  <si>
    <t xml:space="preserve">Selección de miembros </t>
  </si>
  <si>
    <t>Perímetro</t>
  </si>
  <si>
    <t>Negocio</t>
  </si>
  <si>
    <t>Conexión</t>
  </si>
  <si>
    <t>CONSOBK02</t>
  </si>
  <si>
    <t xml:space="preserve">Índice </t>
  </si>
  <si>
    <t xml:space="preserve">2.1 Balance </t>
  </si>
  <si>
    <t>2.2 Recursos</t>
  </si>
  <si>
    <t>2.3 Inversión crediticia</t>
  </si>
  <si>
    <t>2.4 Calidad crediticia</t>
  </si>
  <si>
    <t>3. P&amp;L</t>
  </si>
  <si>
    <t>3.1 Resultados</t>
  </si>
  <si>
    <t>3.2 Comisiones</t>
  </si>
  <si>
    <t>3.3 Rendimientos y costes</t>
  </si>
  <si>
    <t>5.1 Ratios</t>
  </si>
  <si>
    <t>5.2 Relevancia del uso</t>
  </si>
  <si>
    <t xml:space="preserve"> </t>
  </si>
  <si>
    <t xml:space="preserve">    %</t>
  </si>
  <si>
    <t>Thousand Euros</t>
  </si>
  <si>
    <t>Miles de Euros</t>
  </si>
  <si>
    <t>Total assets</t>
  </si>
  <si>
    <t>Activos totales</t>
  </si>
  <si>
    <t>Equity</t>
  </si>
  <si>
    <t>Patrimonio neto</t>
  </si>
  <si>
    <t>Net interest income</t>
  </si>
  <si>
    <t>Margen de Intereses</t>
  </si>
  <si>
    <t>Comisiones netas</t>
  </si>
  <si>
    <t>Margen Bruto</t>
  </si>
  <si>
    <t>Pre-provision profit</t>
  </si>
  <si>
    <t>Resultado de la actividad de explotación</t>
  </si>
  <si>
    <t>Profit before taxes</t>
  </si>
  <si>
    <t>Resultado neto atribuido al Grupo</t>
  </si>
  <si>
    <t>Coverage ratio</t>
  </si>
  <si>
    <t>Coste del riesgo</t>
  </si>
  <si>
    <t>CET1</t>
  </si>
  <si>
    <t>Requisito de CET1</t>
  </si>
  <si>
    <t>MREL (%TREA)</t>
  </si>
  <si>
    <t>Ratio de apalancamiento</t>
  </si>
  <si>
    <t>Number of shares</t>
  </si>
  <si>
    <t>Número de acciones</t>
  </si>
  <si>
    <t>Última cotización (€)</t>
  </si>
  <si>
    <t>EPS (€)</t>
  </si>
  <si>
    <t>BPA (€)</t>
  </si>
  <si>
    <t>Oficinas</t>
  </si>
  <si>
    <t>Other business units</t>
  </si>
  <si>
    <t xml:space="preserve">    Corporativa</t>
  </si>
  <si>
    <t>Independent financial agents</t>
  </si>
  <si>
    <t>%</t>
  </si>
  <si>
    <t>ACTIVO</t>
  </si>
  <si>
    <t>Efectivo, saldos en efectivo en bancos centrales y otros depósitos a la vista</t>
  </si>
  <si>
    <t>Activos financieros mantenidos para negociar</t>
  </si>
  <si>
    <t xml:space="preserve">Activos financieros a valor razonable con cambios en otro resultado global </t>
  </si>
  <si>
    <t>Activos financieros no destinados a negociación valorados obligatoriamente a VR con cambios en PyG</t>
  </si>
  <si>
    <t>Activos a coste amortizado</t>
  </si>
  <si>
    <t xml:space="preserve">          Valores representativos de deuda</t>
  </si>
  <si>
    <t xml:space="preserve">          Préstamos y anticipos</t>
  </si>
  <si>
    <t xml:space="preserve">                Entidades de crédito</t>
  </si>
  <si>
    <t xml:space="preserve">                Clientela</t>
  </si>
  <si>
    <t>Derivados-contabilidad de coberturas</t>
  </si>
  <si>
    <t>Inversiones en negocios conjuntos y asociadas</t>
  </si>
  <si>
    <t>Activos tangibles</t>
  </si>
  <si>
    <t>Activos intangibles</t>
  </si>
  <si>
    <t>Activos por impuestos y resto de activos</t>
  </si>
  <si>
    <t>PASIVO</t>
  </si>
  <si>
    <t>Pasivos financieros mantenidos para negociar</t>
  </si>
  <si>
    <t>Pasivos financieros a coste amortizado</t>
  </si>
  <si>
    <t xml:space="preserve">          Depósitos</t>
  </si>
  <si>
    <t xml:space="preserve">                Bancos Centrales</t>
  </si>
  <si>
    <t xml:space="preserve">         Valores representativos de deuda emitidos</t>
  </si>
  <si>
    <t xml:space="preserve">         Otros pasivos financieros</t>
  </si>
  <si>
    <t>Derivados - contabilidad de coberturas</t>
  </si>
  <si>
    <t>Provisiones</t>
  </si>
  <si>
    <t>Pasivos por impuesto y otros pasivos</t>
  </si>
  <si>
    <t xml:space="preserve">TOTAL PASIVO </t>
  </si>
  <si>
    <t xml:space="preserve">Fondos propios </t>
  </si>
  <si>
    <t>Otro resultado global acumulado</t>
  </si>
  <si>
    <t>TOTAL PATRIMONIO NETO</t>
  </si>
  <si>
    <t>TOTAL PASIVO Y PATRIMONIO NETO</t>
  </si>
  <si>
    <t>Miles de euros</t>
  </si>
  <si>
    <t xml:space="preserve">       Ajustes por valoración</t>
  </si>
  <si>
    <t>Depósitos mayoristas</t>
  </si>
  <si>
    <t>Bonos titulizados</t>
  </si>
  <si>
    <t>Cédulas hipotecarias</t>
  </si>
  <si>
    <t>Bonos senior</t>
  </si>
  <si>
    <t>Ajustes por valoración</t>
  </si>
  <si>
    <t>Fondos de inversión propios</t>
  </si>
  <si>
    <t>Fondos de inversión ajenos comercializados</t>
  </si>
  <si>
    <t>Fondos de pensiones y contratos de seguro</t>
  </si>
  <si>
    <t>Gestión patrimonial Sicavs</t>
  </si>
  <si>
    <t>Inversiones Alternativas</t>
  </si>
  <si>
    <t>Administraciones Públicas</t>
  </si>
  <si>
    <t>Adquisición temporal de activos</t>
  </si>
  <si>
    <t xml:space="preserve">            Préstamos personales</t>
  </si>
  <si>
    <t xml:space="preserve">            Cuentas de crédito</t>
  </si>
  <si>
    <t xml:space="preserve">            Resto</t>
  </si>
  <si>
    <t>Disponibles por terceros</t>
  </si>
  <si>
    <t xml:space="preserve">Riesgo computable </t>
  </si>
  <si>
    <t xml:space="preserve">     Fase 1 (riesgo normal)</t>
  </si>
  <si>
    <t xml:space="preserve">     Fase 2 (riesgo vigilancia especial)</t>
  </si>
  <si>
    <t xml:space="preserve">     Fase 3 (riesgo dudoso)</t>
  </si>
  <si>
    <t>Provisiones por riesgo de crédito</t>
  </si>
  <si>
    <t xml:space="preserve">     Provisiones exigibles</t>
  </si>
  <si>
    <t>Índice de morosidad  (%)</t>
  </si>
  <si>
    <t>Activos adjudicados</t>
  </si>
  <si>
    <t>Provisión por adjudicados</t>
  </si>
  <si>
    <t>Saldo al inicio del período</t>
  </si>
  <si>
    <t xml:space="preserve">  Entradas netas</t>
  </si>
  <si>
    <t xml:space="preserve">  Fallidos</t>
  </si>
  <si>
    <t>Saldo al cierre del período</t>
  </si>
  <si>
    <t xml:space="preserve">   Capital</t>
  </si>
  <si>
    <t xml:space="preserve">   Reservas y otros</t>
  </si>
  <si>
    <t>Tier 1</t>
  </si>
  <si>
    <t>Tier 2</t>
  </si>
  <si>
    <t>Elegibles MREL Subordinado</t>
  </si>
  <si>
    <t>Activos ponderados por riesgo</t>
  </si>
  <si>
    <t>MREL Subordinado (%TREA)</t>
  </si>
  <si>
    <t>MREL Total (%TREA)</t>
  </si>
  <si>
    <t xml:space="preserve">Dividendos </t>
  </si>
  <si>
    <t>Otro resultado global</t>
  </si>
  <si>
    <t>Resultado del periodo</t>
  </si>
  <si>
    <t>Otros movimientos</t>
  </si>
  <si>
    <t>Saldo a 1 de enero 2022</t>
  </si>
  <si>
    <t>Ratings</t>
  </si>
  <si>
    <t>Outlook</t>
  </si>
  <si>
    <t>Moody´s</t>
  </si>
  <si>
    <t>P-1</t>
  </si>
  <si>
    <t>Estable</t>
  </si>
  <si>
    <t>S&amp;P Global ratings</t>
  </si>
  <si>
    <t>A2</t>
  </si>
  <si>
    <t>A-</t>
  </si>
  <si>
    <t>DBRS</t>
  </si>
  <si>
    <t>R-1 (low)</t>
  </si>
  <si>
    <t>* Este rating se corresponde al Counterparty Risk Rating de largo plazo, la entidad no tiene instrumentos de deuda senior preferente con rating de Moodys </t>
  </si>
  <si>
    <t>Intereses y rendimientos asimilados</t>
  </si>
  <si>
    <t>Intereses y cargas asimiladas</t>
  </si>
  <si>
    <t>Rendimiento de instrumentos de capital</t>
  </si>
  <si>
    <t>Resultados de entidades valoradas por el método de la participación</t>
  </si>
  <si>
    <t>Resultados de operaciones financieras y diferencias de cambio</t>
  </si>
  <si>
    <t>Otros productos/cargas de explotación</t>
  </si>
  <si>
    <t>Gastos de Personal</t>
  </si>
  <si>
    <t>Gastos de Administración/ Amortización</t>
  </si>
  <si>
    <t>Resultado de explotación antes de provisiones</t>
  </si>
  <si>
    <t xml:space="preserve">Dotaciones a provisiones </t>
  </si>
  <si>
    <t>Pérdidas por deterioro de activos</t>
  </si>
  <si>
    <t xml:space="preserve">Impacto cambio escenario macroeconómico </t>
  </si>
  <si>
    <t xml:space="preserve">Ganancias/pérdidas en baja de activos </t>
  </si>
  <si>
    <t>Diferencias Negativas de Combinación de Negocios</t>
  </si>
  <si>
    <t xml:space="preserve">Resultado antes de impuestos </t>
  </si>
  <si>
    <t xml:space="preserve">Impuesto sobre beneficios </t>
  </si>
  <si>
    <t>Resultado después de Impuestos</t>
  </si>
  <si>
    <t>Resultado de las Actividades Interrumpidas</t>
  </si>
  <si>
    <t>Resultado antes de Impuestos de las Actividades Interrumpidas</t>
  </si>
  <si>
    <t>Impuesto de beneficios de las Actividades Interrumpidas</t>
  </si>
  <si>
    <t>Resultado del ejercicio</t>
  </si>
  <si>
    <t>Resultado neto atribuido al Grupo excluida la plusvalía por la distribución de la prima de emisión</t>
  </si>
  <si>
    <t>Impuesto sobre beneficios</t>
  </si>
  <si>
    <t>Resultado después de Impuestos de las Actividades Continuadas</t>
  </si>
  <si>
    <t>Por avales y créditos documentarios</t>
  </si>
  <si>
    <t>Por cambio de divisas y billetes de bancos extranjeros</t>
  </si>
  <si>
    <t>Por compromisos contingentes</t>
  </si>
  <si>
    <t>Por cobros y pagos</t>
  </si>
  <si>
    <t>Por servicio de valores</t>
  </si>
  <si>
    <t xml:space="preserve">        Aseguramiento y colocación de valores</t>
  </si>
  <si>
    <t xml:space="preserve">        Compraventa valores</t>
  </si>
  <si>
    <t xml:space="preserve">        Administración y custodia de valores</t>
  </si>
  <si>
    <t xml:space="preserve">       Gestión de patrimonio</t>
  </si>
  <si>
    <t>Por comercialización de productos financieros no bancarios</t>
  </si>
  <si>
    <t xml:space="preserve">      Gestión de activos</t>
  </si>
  <si>
    <t xml:space="preserve">      Seguros y FFPP</t>
  </si>
  <si>
    <t>Otras comisiones</t>
  </si>
  <si>
    <t>   Depósitos en bancos centrales</t>
  </si>
  <si>
    <t>   Depósitos en entidades de crédito</t>
  </si>
  <si>
    <t>   Valores representativos de deuda</t>
  </si>
  <si>
    <t xml:space="preserve">         De los que Cartera ALCO</t>
  </si>
  <si>
    <t xml:space="preserve">   Renta variable</t>
  </si>
  <si>
    <t xml:space="preserve">   Otros rendimientos sin ponderación</t>
  </si>
  <si>
    <t>Activos medios remunerados (b)</t>
  </si>
  <si>
    <t>   Depósitos de bancos centrales</t>
  </si>
  <si>
    <t>   Depósitos de entidades de crédito</t>
  </si>
  <si>
    <t xml:space="preserve">   Recursos de clientes</t>
  </si>
  <si>
    <t>   Pasivos subordinados</t>
  </si>
  <si>
    <t xml:space="preserve">   Otros costes sin ponderación</t>
  </si>
  <si>
    <t>Recursos medios con coste (d)</t>
  </si>
  <si>
    <t>Margen de clientes (a-c)</t>
  </si>
  <si>
    <t>Margen de intermediación (b-d)</t>
  </si>
  <si>
    <t xml:space="preserve">   Recursos de clientes </t>
  </si>
  <si>
    <t>ATM trimestrales</t>
  </si>
  <si>
    <t>Bk Portugal</t>
  </si>
  <si>
    <t>Mercado de Capitales</t>
  </si>
  <si>
    <t>Datos por acción del periodo (€)</t>
  </si>
  <si>
    <t>Beneficio por acción desde 1 de enero</t>
  </si>
  <si>
    <t>Valor teórico contable por acción</t>
  </si>
  <si>
    <t>Cotización al inicio del año</t>
  </si>
  <si>
    <t>Cotización mínima desde 1 de enero</t>
  </si>
  <si>
    <t>Cotización máxima desde 1 de enero</t>
  </si>
  <si>
    <t>Cotización última desde 1 de enero</t>
  </si>
  <si>
    <t>Revalorización desde 1 de enero (%)</t>
  </si>
  <si>
    <t>Revalorización últimos 12 meses (%)</t>
  </si>
  <si>
    <t>Ratios bursátiles</t>
  </si>
  <si>
    <t>Precio/Valor teórico contable (veces)</t>
  </si>
  <si>
    <t>PER (precio/beneficio, veces)</t>
  </si>
  <si>
    <t>Número de accionistas</t>
  </si>
  <si>
    <t>Número de acciones de no residentes</t>
  </si>
  <si>
    <t>Contratación media diaria desde 1 de enero (número de acciones)</t>
  </si>
  <si>
    <t>Contratación media diaria desde 1 de enero (miles de €)</t>
  </si>
  <si>
    <t>Capitalización bursátil (miles de €)</t>
  </si>
  <si>
    <t>MAR</t>
  </si>
  <si>
    <t>Conceptos</t>
  </si>
  <si>
    <t>A</t>
  </si>
  <si>
    <t>Préstamos y anticipos a entidades de crédito de la actividad con clientes (sin ajustes por valoración)</t>
  </si>
  <si>
    <t>B</t>
  </si>
  <si>
    <t>C</t>
  </si>
  <si>
    <t>D</t>
  </si>
  <si>
    <t>1_1_099</t>
  </si>
  <si>
    <t>E</t>
  </si>
  <si>
    <t>Riesgos contingentes</t>
  </si>
  <si>
    <t>A+B+C+D+E</t>
  </si>
  <si>
    <t>Riesgo dudoso (incluye riesgos contingentes) </t>
  </si>
  <si>
    <t>Riesgo Computable</t>
  </si>
  <si>
    <t>C1_1_0199</t>
  </si>
  <si>
    <t>A/B</t>
  </si>
  <si>
    <t>C1_1_0228</t>
  </si>
  <si>
    <t>Provisiones por riesgo de crédito </t>
  </si>
  <si>
    <t>C444132</t>
  </si>
  <si>
    <t>C440707</t>
  </si>
  <si>
    <t>C440708</t>
  </si>
  <si>
    <t>Gastos de personal</t>
  </si>
  <si>
    <t>C444138</t>
  </si>
  <si>
    <t>C444137</t>
  </si>
  <si>
    <t>Amortización</t>
  </si>
  <si>
    <t>C476913</t>
  </si>
  <si>
    <t xml:space="preserve">Margen Bruto </t>
  </si>
  <si>
    <t>(A+B+C)/D</t>
  </si>
  <si>
    <t xml:space="preserve">BPA </t>
  </si>
  <si>
    <t xml:space="preserve">Ratio Depósitos sobre Créditos </t>
  </si>
  <si>
    <t>Español</t>
  </si>
  <si>
    <t xml:space="preserve">Medida Alternativa de Rendimiento  </t>
  </si>
  <si>
    <t xml:space="preserve">Definición </t>
  </si>
  <si>
    <t>Préstamos y anticipos a la clientela (sin ajustes por valoración) de cada cartera de activos financieros + Prestamos y anticipos a entidades de crédito de la actividad con clientes (sin ajustes por valoración) + Renta Fija de la actividad con clientes (sin ajustes por valoración) + Riesgos contingentes + Titulizados dados de baja de balance (anteriores al 2004)</t>
  </si>
  <si>
    <t>Mide el riesgo de crédito total asumido por el grupo con la clientela.</t>
  </si>
  <si>
    <t>Calculado como el saldo de dudosos (con riesgo de firma) entre el saldo del riesgo total.</t>
  </si>
  <si>
    <t>Mide la calidad de la cartera crediticia de las entidades, indicando el porcentaje de créditos de dudoso cobro con respecto al total de créditos.</t>
  </si>
  <si>
    <t>Calculado como el saldo de los fondos constituidos entre el saldo de dudosos (con riesgo de firma).</t>
  </si>
  <si>
    <t>Mide el porcentaje de la cartera morosa que está cubierta con provisiones de insolvencia.</t>
  </si>
  <si>
    <t>Ratio de Eficiencia</t>
  </si>
  <si>
    <t>Es el resultado de dividir la suma de gastos de personal, otros gastos generales de administración y  amortizaciones entre el margen bruto.</t>
  </si>
  <si>
    <t>Permite medir cuantos gastos generales de administración y gastos por amortizaciones son necesarios para generar los ingresos.</t>
  </si>
  <si>
    <t>Mide el rendimiento que se obtiene por los fondos invertidos/retenidos en la sociedad.</t>
  </si>
  <si>
    <t>Mide el rendimiento que se obtiene por los fondos invertidos/retenidos en la sociedad excluyendo los activos intangibles.</t>
  </si>
  <si>
    <t>Los beneficios por acción se calculan dividiendo el resultado atribuido al Grupo, ajustado por el importe después de impuestos correspondiente a la retribución registrada en el patrimonio neto de las participaciones preferentes convertibles contingentes, entre el número medio ponderado de acciones ordinarias en circulación durante el ejercicio, excluidas, en su caso las acciones propias adquiridas por el Grupo</t>
  </si>
  <si>
    <t>Mide el beneficio neto generado por cada acción, y permite al accionista medir la rentabilidad de su inversión por acción.</t>
  </si>
  <si>
    <t>El ratio de depósitos sobre créditos es el resultado de dividir  los recursos depositados de los clientes entre la inversión de los mismos.</t>
  </si>
  <si>
    <t>Mide el porcentaje de la inversión que está financiada con recursos de clientes, por lo que representa el grado de dependencia a la financiación mayorista</t>
  </si>
  <si>
    <t>Gap Comercial</t>
  </si>
  <si>
    <t>El gap comercial se define como la parte de inversión a clientes que no es financiada con recursos minoristas, sino que se financia por los fondos captados en los mercados mayoristas y por los fondos propios de la entidad. 
Se consideran dentro de la inversión crediticia: AAPP, Crédito Comercial-incluidos préstamos ICO-, Efecto Tipo de Cambio, Préstamos con garantía real, otros deudores a plazo, deudores a la vista, dudosos y ajustes por valoración, No residentes, valores representativos de deuda de Portugal que se corresponden con efectos comerciales y la inversión crediticia a entidades de crédito. 
Se considera dentro de los recursos de clientes: Cuentas Vista, Depósitos a plazo, Pagarés colocados en la red, Repos de pagarés, Bonos estructurados, Subordinadas colocadas en la red y Fondos ICO.</t>
  </si>
  <si>
    <t>Medida adicional de la dependencia a la financiación mayorista, mide el importe de la actividad de negocio que necesita ser financiado con recursos propios o mayoristas</t>
  </si>
  <si>
    <t>El gap de liquidez se define como las necesidades de liquidez generadas por el negocio que son cubiertas por los fondos captados en los mercados mayoristas y por los fondos propios de la entidad. Se compone del gap comercial, diferencia entre inversión y recursos de clientes, al que se le añaden otras partidas que generan entradas y salidas de fondos. Por la parte del activo: activos adjudicados, neto de colaterales y neto de derivados; y por la parte del pasivo: cuentas de fondos de titulización externos, cuentas de fondos de titulización BK y neto de otros pasivos y activos financieros (como cuentas transitorias de operaciones en vuelo)</t>
  </si>
  <si>
    <t>Index</t>
  </si>
  <si>
    <t>2.1 Balance sheet</t>
  </si>
  <si>
    <t>2.2 Customer funds</t>
  </si>
  <si>
    <t>2.4 Asset quality</t>
  </si>
  <si>
    <t>2.6 Shareholder equity</t>
  </si>
  <si>
    <t>2.6 Patrimonio neto</t>
  </si>
  <si>
    <t>2.5 Solvenica y ratings</t>
  </si>
  <si>
    <t>2.5 Solvency &amp; ratings</t>
  </si>
  <si>
    <t>2.3 Customer lending</t>
  </si>
  <si>
    <t>3.1 Income statements</t>
  </si>
  <si>
    <t>3.3 Yields &amp; costs</t>
  </si>
  <si>
    <t>5.1 Calculations</t>
  </si>
  <si>
    <t>5.2 Definition &amp; purpose</t>
  </si>
  <si>
    <t>3.2 Fees &amp; commissions</t>
  </si>
  <si>
    <t>English</t>
  </si>
  <si>
    <t>ROE</t>
  </si>
  <si>
    <t>ROTE</t>
  </si>
  <si>
    <t xml:space="preserve">Gap Comercial </t>
  </si>
  <si>
    <t>Inversión crediticia en clientes</t>
  </si>
  <si>
    <t>Recursos de clientes</t>
  </si>
  <si>
    <t>A-B</t>
  </si>
  <si>
    <t>Gap comercial</t>
  </si>
  <si>
    <t>Otros activos</t>
  </si>
  <si>
    <t>Otros pasivos</t>
  </si>
  <si>
    <t xml:space="preserve">A+B+C              </t>
  </si>
  <si>
    <t>El Grupo Bankinter utiliza determinadas “Medidas Alternativas de Rendimiento” (“MAR” o “APM’s”, por sus siglas en inglés). Estas MAR no son objeto de auditoría. Dichas medidas contribuyen a una mejor comprensión de la evolución financiera del grupo, deben considerarse como información adicional y en ningún caso sustituyen la información financiera elaborada bajo las normas internacionales de información financiera. Asimismo, estas medidas pueden, tanto en su definición como en su cálculo, diferir de otras medidas similares calculadas por otras compañías y, por tanto, podrían no ser comparables.</t>
  </si>
  <si>
    <t xml:space="preserve">Las Directrices de la European Securities and Markets Authority (ESMA) definen las MAR como una medida del rendimiento financiero pasado o futuro, de la situación financiera o de los flujos de efectivo, que no está definida o detallada en el marco normativo de la información financiera aplicable. </t>
  </si>
  <si>
    <t>A continuación, detallan las principales MAR utilizadas por el Grupo Bankinter, las cuales se calculan a partir de los estados financieros consolidados del mismo:</t>
  </si>
  <si>
    <t>Gap de Liquidez</t>
  </si>
  <si>
    <t>Ratio Créditos sobre Depósitos</t>
  </si>
  <si>
    <t>BPA 
(Beneficio neto atribuido por acción)</t>
  </si>
  <si>
    <t xml:space="preserve">Índice de Morosidad </t>
  </si>
  <si>
    <t>Índice de Cobertura de la Morosidad</t>
  </si>
  <si>
    <t>Préstamos y anticipos con cambios en resultados</t>
  </si>
  <si>
    <t>Gastos generales de administración</t>
  </si>
  <si>
    <t>Participaciones preferentes convertibles contingentes</t>
  </si>
  <si>
    <t>Nº medio de acciones en circulación a cierre del ejercicio</t>
  </si>
  <si>
    <t>Autocartera (miles)</t>
  </si>
  <si>
    <t>(A-B)/(C-D)</t>
  </si>
  <si>
    <t xml:space="preserve">Recursos </t>
  </si>
  <si>
    <t>Cuentas de recaudación</t>
  </si>
  <si>
    <t>Titulizaciones</t>
  </si>
  <si>
    <t>Inversión</t>
  </si>
  <si>
    <t>-</t>
  </si>
  <si>
    <t>€</t>
  </si>
  <si>
    <t>Var.</t>
  </si>
  <si>
    <t>ASSETS</t>
  </si>
  <si>
    <t xml:space="preserve">Financial assets held for trading </t>
  </si>
  <si>
    <t>Financial assets at fair value through other comprehensive income</t>
  </si>
  <si>
    <t>Non-trading financial assets mandatorily at fair value through profit or loss</t>
  </si>
  <si>
    <t>Investments in subsidiaries, joint ventures and associates</t>
  </si>
  <si>
    <t>Tangible assets</t>
  </si>
  <si>
    <t>Intangible assets</t>
  </si>
  <si>
    <t>Non-current assets and disposal groups classified as held for sale</t>
  </si>
  <si>
    <t>LIABILITIES</t>
  </si>
  <si>
    <t>Financial liabilities held for trading</t>
  </si>
  <si>
    <t>Provisions</t>
  </si>
  <si>
    <t xml:space="preserve">        Debt securities</t>
  </si>
  <si>
    <t xml:space="preserve">        Loans &amp; advances</t>
  </si>
  <si>
    <t xml:space="preserve">        Deposits</t>
  </si>
  <si>
    <t xml:space="preserve">       Debt securities issued</t>
  </si>
  <si>
    <t xml:space="preserve">      Other financial liabilities</t>
  </si>
  <si>
    <t>Government entities</t>
  </si>
  <si>
    <t>Private sector</t>
  </si>
  <si>
    <t>Covered bonds</t>
  </si>
  <si>
    <t>Senior bonds</t>
  </si>
  <si>
    <t xml:space="preserve">         Valuation adjustments</t>
  </si>
  <si>
    <t>Secured loans</t>
  </si>
  <si>
    <t>Other credit facilities</t>
  </si>
  <si>
    <t>Leasing</t>
  </si>
  <si>
    <t>Other customer assets at amortised cost</t>
  </si>
  <si>
    <t>Contingent risks</t>
  </si>
  <si>
    <t>Undisbursed amounts</t>
  </si>
  <si>
    <t xml:space="preserve">   Crédito comercial</t>
  </si>
  <si>
    <t xml:space="preserve">   Deudores con garantía real</t>
  </si>
  <si>
    <t xml:space="preserve">   Otros deudores a plazo</t>
  </si>
  <si>
    <t xml:space="preserve">   Arrendamientos financieros</t>
  </si>
  <si>
    <t xml:space="preserve">   Activos dudosos</t>
  </si>
  <si>
    <t xml:space="preserve">   Ajustes por valoración</t>
  </si>
  <si>
    <t>Non-performing loans</t>
  </si>
  <si>
    <t>Cobertura adjudicados (%)</t>
  </si>
  <si>
    <t>Dividends</t>
  </si>
  <si>
    <t>Other comprehensive income</t>
  </si>
  <si>
    <t>Var. %</t>
  </si>
  <si>
    <t>Bk Ireland</t>
  </si>
  <si>
    <t>Total Comisiones Netas</t>
  </si>
  <si>
    <t xml:space="preserve">        Gestión de patrimonio</t>
  </si>
  <si>
    <t xml:space="preserve">        Gestión de activos</t>
  </si>
  <si>
    <t xml:space="preserve">        Seguros y FFPP</t>
  </si>
  <si>
    <t>Activos totales medios</t>
  </si>
  <si>
    <t>Recursos totales medios</t>
  </si>
  <si>
    <t>Language / Idioma</t>
  </si>
  <si>
    <t>Foreclosed assets</t>
  </si>
  <si>
    <t>Initial balance</t>
  </si>
  <si>
    <t xml:space="preserve">   Net entries</t>
  </si>
  <si>
    <t xml:space="preserve">   Write offs</t>
  </si>
  <si>
    <t>Movimiento del riesgo dudoso (incluye riesgo contingente)</t>
  </si>
  <si>
    <t>CET1 Instruments</t>
  </si>
  <si>
    <t>CET1 deductions</t>
  </si>
  <si>
    <t>AT1 Instruments</t>
  </si>
  <si>
    <t>Total Capital</t>
  </si>
  <si>
    <t>MREL Subordinated</t>
  </si>
  <si>
    <t>Total MREL</t>
  </si>
  <si>
    <t>Risk-weighted assets</t>
  </si>
  <si>
    <t>MREL Subordinated (%TREA)</t>
  </si>
  <si>
    <t>Total MREL (%TREA)</t>
  </si>
  <si>
    <t>* This rating corresponds to the LT Counterparty Risk Rating, the issuer does not have any senior preferred debt instrument with a Moody's rating</t>
  </si>
  <si>
    <t>Moody's</t>
  </si>
  <si>
    <t>T2 Instruments</t>
  </si>
  <si>
    <t>Short Term</t>
  </si>
  <si>
    <t>Interest and related income</t>
  </si>
  <si>
    <t>Interest and related charges</t>
  </si>
  <si>
    <t>Dividend income</t>
  </si>
  <si>
    <t>Equity method</t>
  </si>
  <si>
    <t>Trading income</t>
  </si>
  <si>
    <t>Other operating income/expenses</t>
  </si>
  <si>
    <t>Gross operating income</t>
  </si>
  <si>
    <t>Personnel expenses</t>
  </si>
  <si>
    <t>Operating profit net of provisions</t>
  </si>
  <si>
    <t>Tax on continuous activities</t>
  </si>
  <si>
    <t>Foreign exchange</t>
  </si>
  <si>
    <t>Payment and collection services</t>
  </si>
  <si>
    <t>Brokerage services</t>
  </si>
  <si>
    <t xml:space="preserve">       Asset management</t>
  </si>
  <si>
    <t>Other fees</t>
  </si>
  <si>
    <t>weighting</t>
  </si>
  <si>
    <t>rate</t>
  </si>
  <si>
    <t>ATM acumulados</t>
  </si>
  <si>
    <t xml:space="preserve">   Debt securities</t>
  </si>
  <si>
    <t xml:space="preserve">   Deposits from central banks</t>
  </si>
  <si>
    <t xml:space="preserve">   Deposits from credit institutions</t>
  </si>
  <si>
    <t xml:space="preserve">   Customer funds </t>
  </si>
  <si>
    <t xml:space="preserve">   Subordinated liabilities</t>
  </si>
  <si>
    <t>Average interest bearing funds (d)</t>
  </si>
  <si>
    <t>Average total funds</t>
  </si>
  <si>
    <t>Customer spread (a-c)</t>
  </si>
  <si>
    <t>Net interest margin (b-d)</t>
  </si>
  <si>
    <t>  Crédito a la clientela (a)</t>
  </si>
  <si>
    <t xml:space="preserve">  Credit facilities and loans (a)</t>
  </si>
  <si>
    <t xml:space="preserve">      Customer deposits (c)</t>
  </si>
  <si>
    <t>      Depósitos de la clientela  (c)</t>
  </si>
  <si>
    <t>Capital markets</t>
  </si>
  <si>
    <t>EPS YTD</t>
  </si>
  <si>
    <t>Low YTD</t>
  </si>
  <si>
    <t>High YTD</t>
  </si>
  <si>
    <t>Last YTD</t>
  </si>
  <si>
    <t>YtD performance (%)</t>
  </si>
  <si>
    <t>Stock market ratios</t>
  </si>
  <si>
    <t xml:space="preserve">  Equity securities</t>
  </si>
  <si>
    <t>Bankinter Group uses certain "Alternative Performance Measures" ("APMs"). These APMs are not subject to audit. These measures help readers to better understand the Group's financial performance and should be considered as additional information. In no case do they replace the financial information prepared under IFRS. Furthermore, these measures can, both in their definition and in their calculation, differ from other similar measures calculated by other companies and, therefore, may not be comparable.</t>
  </si>
  <si>
    <t xml:space="preserve">The ESMA Guidelines define APMs as a financial measure of historical or future financial performance, financial position, or cash flows, other than a financial measure defined or specified in the applicable financial reporting framework. </t>
  </si>
  <si>
    <t>The main APMs used by Bankinter Group, calculated using its consolidated annual accounts, are listed below:</t>
  </si>
  <si>
    <t>Alternative performance measure</t>
  </si>
  <si>
    <t>Definition</t>
  </si>
  <si>
    <t>Eligible exposures</t>
  </si>
  <si>
    <t>It measures the total credit risk assumed by the Group with customers.</t>
  </si>
  <si>
    <t>Calculated as non-performing loans (with off-balance sheet exposure) divided by total exposure.</t>
  </si>
  <si>
    <t>It measures the quality of the entities' loan book, indicating the percentage of non-performing loans of total loans.</t>
  </si>
  <si>
    <t>Non-performing loan coverage ratio (%)</t>
  </si>
  <si>
    <t>Calculated as provisions and allowances divided by non-performing loans (with off-balance sheet exposure).</t>
  </si>
  <si>
    <t>It measures the percentage of non-performing loans portfolio covered by provisions and allowances for credit risk.</t>
  </si>
  <si>
    <t>This is the result of dividing the sum of staff expenses, other general administrative expenses and depreciation and amortisation by gross operating income.</t>
  </si>
  <si>
    <t>It measures the amount of general administrative expenses and depreciation required to generate income.</t>
  </si>
  <si>
    <t>It measures the return obtained on funds invested in/held by the Company.</t>
  </si>
  <si>
    <t>It measures the return obtained on funds invested in/held by the Company, excluding intangible assets.</t>
  </si>
  <si>
    <t>Earnings per share (EPS)</t>
  </si>
  <si>
    <t>Earnings per share are calculated by dividing the earnings attributable to the Group, adjusted by the profit after tax arising recognised in equity from contingent convertible preference shares, by the weighted average number of ordinary shares outstanding during the period, excluding, where applicable, the treasury shares acquired by the Group.</t>
  </si>
  <si>
    <t>It measures the net profit generated by each share, and enables shareholders to measure their return on their investment per share.</t>
  </si>
  <si>
    <t>The deposit-to-loan ratio is the result of dividing customer deposits by customer loans.</t>
  </si>
  <si>
    <t>It measures the percentage of investment financed with customer funds and, therefore, represents the degree of reliance on wholesale funding.</t>
  </si>
  <si>
    <t>Customer funding gap</t>
  </si>
  <si>
    <t>The customer funding gap is the amount of customer loans not funded with retail deposits, but rather with funds raised on wholesale markets and the Bank's own funds Loans and receivables are considered to include: Loans to the public sector, commercial loans (including ICO loans), foreign-currency effect, secured loans, other term loans, demand loans, non-performing loans and valuation adjustments, non-resident customers, Portugal debt securities which are not bills of exchange and lending to credit institutions. Customer deposits are considered to include: Demand accounts, term deposits, promissory notes placed by the network, repos of promissory notes, structured bonds, subordinated debt placed by the network and ICO funds.</t>
  </si>
  <si>
    <t>As an additional measure of reliance on wholesale funding, it measures the amount of business activity requiring finance with own funds or wholesale funding.</t>
  </si>
  <si>
    <t>Liquidity gap</t>
  </si>
  <si>
    <t>The liquidity gap is defined as the liquidity needs arising from the business that are covered by funds obtained on wholesale markets and the Bank's own funds. It includes the customer funding gap (the difference between customer loans and deposits) plus other items that generate inflows and outflows of funds. On the asset side of balance sheet: foreclosed assets, net of collateral and derivatives; and on the liability side: external securitisation fund accounts and BK securitisation fund accounts, net of other financial assets and liabilities (such as temporary accounts of transactions in progress).</t>
  </si>
  <si>
    <t>Índice de cobertura de morosidad (%)</t>
  </si>
  <si>
    <t xml:space="preserve">Non-performing loan ratio (%) </t>
  </si>
  <si>
    <t>Índice de Morosidad (%)</t>
  </si>
  <si>
    <t>Índice de Cobertura de la Morosidad (%)</t>
  </si>
  <si>
    <t>Ratio de Eficiencia  (%)</t>
  </si>
  <si>
    <t>ROE  (%)
(Return on equity)</t>
  </si>
  <si>
    <t>ROTE  (%)
(Return on tangible equity)</t>
  </si>
  <si>
    <t>El ratio de créditos sobre depósitos es el resultado de dividir la inversión de los clientes entre los recursos depositados de los mismos.</t>
  </si>
  <si>
    <t>DTL (%) 
(Ratio Depósitos sobre Créditos)</t>
  </si>
  <si>
    <t>LTD (%)
(Ratio Créditos sobre Depósitos)</t>
  </si>
  <si>
    <t>DTL (%) 
(Deposit-to-loan ratio)</t>
  </si>
  <si>
    <t>LTD (%)
(Loan-to-deposit ratio)</t>
  </si>
  <si>
    <t>Mide el porcentaje de los recursos que financia la inversión de clientes, por lo que representa el grado de dependencia a la financiación mayorista</t>
  </si>
  <si>
    <t>The loan-to-deposit ratio is the result of dividing  customer loans by customer deposits.</t>
  </si>
  <si>
    <t>It measures the percentage of customer funds that finance investments, and, therefore, represents the degree of reliance on wholesale funding.</t>
  </si>
  <si>
    <t>Return on equity (ROE) (%)</t>
  </si>
  <si>
    <t>Return on tangible equity (ROTE) (%)</t>
  </si>
  <si>
    <t>Cost-to-income ratio (%)</t>
  </si>
  <si>
    <t>Purpose</t>
  </si>
  <si>
    <t>Relevancia del uso</t>
  </si>
  <si>
    <t xml:space="preserve">Las Directrices ESMA definen las MAR como una medida financiera del rendimiento financiero pasado o futuro, de la situación financiera o de los flujos de efectivo, excepto una medida financiera definida o detallada en el marco de la información financiera aplicable. </t>
  </si>
  <si>
    <t>Description</t>
  </si>
  <si>
    <t>Loans and advances to credit institutions from customer activity (without valuation adjustments)</t>
  </si>
  <si>
    <t>Loans and advances to customers (without valuation adjustments) for each portfolio of financial assets</t>
  </si>
  <si>
    <t>Loans and advances at fair value through profit or loss</t>
  </si>
  <si>
    <t>Non-performing exposures (includes contingent exposures) </t>
  </si>
  <si>
    <t>Credit risk allowances and provisions </t>
  </si>
  <si>
    <t>Non-performing exposures (includes contingent exposures)</t>
  </si>
  <si>
    <t>Staff expenses</t>
  </si>
  <si>
    <t>Other general administrative expenses</t>
  </si>
  <si>
    <t>Other assets</t>
  </si>
  <si>
    <t>Other liabilities</t>
  </si>
  <si>
    <t>Loans and advances to customers</t>
  </si>
  <si>
    <t>Customer funds</t>
  </si>
  <si>
    <t>Contingent convertible preference shares</t>
  </si>
  <si>
    <t>Average number of shares in circulation at the period-end</t>
  </si>
  <si>
    <t>Customer funds with collection accounts</t>
  </si>
  <si>
    <t>Collection accounts</t>
  </si>
  <si>
    <t>Customer loans</t>
  </si>
  <si>
    <t>Securitizations</t>
  </si>
  <si>
    <t>Valuation adjustments</t>
  </si>
  <si>
    <t>ANEJO_III_1_0074</t>
  </si>
  <si>
    <t>Resultado antes de impuestos</t>
  </si>
  <si>
    <t>(A+B)/(C-D)</t>
  </si>
  <si>
    <t>(A-B)/(C+D)</t>
  </si>
  <si>
    <t xml:space="preserve">Gross operating income </t>
  </si>
  <si>
    <t xml:space="preserve">Índice de morosidad  </t>
  </si>
  <si>
    <t xml:space="preserve">Índice de cobertura de la morosidad </t>
  </si>
  <si>
    <t xml:space="preserve">Cost of risk </t>
  </si>
  <si>
    <t xml:space="preserve">Ratio de eficiencia </t>
  </si>
  <si>
    <t xml:space="preserve">ROE </t>
  </si>
  <si>
    <t xml:space="preserve">ROTE </t>
  </si>
  <si>
    <t xml:space="preserve">RORWA </t>
  </si>
  <si>
    <t xml:space="preserve">ROA </t>
  </si>
  <si>
    <t xml:space="preserve">CET1 requirement </t>
  </si>
  <si>
    <t>Leverage ratio</t>
  </si>
  <si>
    <t>LTD</t>
  </si>
  <si>
    <t>LCR (12m average)</t>
  </si>
  <si>
    <t>Last share price (€)</t>
  </si>
  <si>
    <t>Branches</t>
  </si>
  <si>
    <t xml:space="preserve">     Mid-corporate &amp; SME</t>
  </si>
  <si>
    <t xml:space="preserve">     Private banking</t>
  </si>
  <si>
    <t>Virtual branches</t>
  </si>
  <si>
    <t>Derivatives – hedge accounting</t>
  </si>
  <si>
    <t>Tax assets and other assets</t>
  </si>
  <si>
    <t xml:space="preserve">            Central banks</t>
  </si>
  <si>
    <t xml:space="preserve">            Credit institutions</t>
  </si>
  <si>
    <t>Tax liabilities and other liabilities</t>
  </si>
  <si>
    <t>Shareholders' Equity</t>
  </si>
  <si>
    <t xml:space="preserve">         Term deposits</t>
  </si>
  <si>
    <t>Securitised bonds</t>
  </si>
  <si>
    <t xml:space="preserve">   Renta fija</t>
  </si>
  <si>
    <t xml:space="preserve">  Fixed income securities</t>
  </si>
  <si>
    <t xml:space="preserve">     Stage 1 (performing)</t>
  </si>
  <si>
    <t xml:space="preserve">     Stage 2 (underperforming)</t>
  </si>
  <si>
    <t xml:space="preserve">     Stage 3 (non-performing)</t>
  </si>
  <si>
    <t xml:space="preserve">Eligible exposures </t>
  </si>
  <si>
    <t>NPL ratio (%)</t>
  </si>
  <si>
    <t>Coverage ratio (%)</t>
  </si>
  <si>
    <t>Foreclosure provision</t>
  </si>
  <si>
    <t>Foreclosure coverage ratio (%)</t>
  </si>
  <si>
    <t>End of period balance</t>
  </si>
  <si>
    <t>Credit risk provisions</t>
  </si>
  <si>
    <t>NPL balance movements (includes contingent risks)</t>
  </si>
  <si>
    <t>General expenses &amp; amortization</t>
  </si>
  <si>
    <t>Gastos de administración y amortización</t>
  </si>
  <si>
    <t>Impairment losses</t>
  </si>
  <si>
    <t>Gain / (losses) on disposals of assets</t>
  </si>
  <si>
    <t>Tax expense</t>
  </si>
  <si>
    <t>Operating profit / (loss)</t>
  </si>
  <si>
    <t>Net income</t>
  </si>
  <si>
    <t xml:space="preserve">Guarantees and L/C </t>
  </si>
  <si>
    <t>Financial guarantees</t>
  </si>
  <si>
    <t>Distribution of non-banking financial products</t>
  </si>
  <si>
    <t xml:space="preserve">       Insurance and pension funds</t>
  </si>
  <si>
    <t xml:space="preserve">Total net fees and commissions </t>
  </si>
  <si>
    <t>Fees &amp; commissions paid</t>
  </si>
  <si>
    <t>Fees &amp; commissions received</t>
  </si>
  <si>
    <t xml:space="preserve">   Deposits at central banks</t>
  </si>
  <si>
    <t xml:space="preserve">   Deposits with credit institutions</t>
  </si>
  <si>
    <t xml:space="preserve">   Equity </t>
  </si>
  <si>
    <t xml:space="preserve">   Other unweighted assets </t>
  </si>
  <si>
    <t>Average total assets</t>
  </si>
  <si>
    <t xml:space="preserve">   Other unweighted liabilities</t>
  </si>
  <si>
    <t>ATA (quarterly in thousand euros)</t>
  </si>
  <si>
    <t>Wealth management and retail banking</t>
  </si>
  <si>
    <t>Ajuste centro corporativo</t>
  </si>
  <si>
    <t>Margen bruto</t>
  </si>
  <si>
    <t>Banca comercial y privada</t>
  </si>
  <si>
    <t>Banca de empresas</t>
  </si>
  <si>
    <t>Corporate center adjustment</t>
  </si>
  <si>
    <t>Profit (loss) for the period</t>
  </si>
  <si>
    <t>Other movements</t>
  </si>
  <si>
    <t>Per share data for the period (€)</t>
  </si>
  <si>
    <t>Performance over last 12 months (%)</t>
  </si>
  <si>
    <t>Price/Book value (times)</t>
  </si>
  <si>
    <t>P/E (price/earnings, times)</t>
  </si>
  <si>
    <t>Dividend yield (12 months) (%)</t>
  </si>
  <si>
    <t>Number of shareholders</t>
  </si>
  <si>
    <t>Number of shares held by non-residents</t>
  </si>
  <si>
    <t>Average daily trading volume YtD (shares)</t>
  </si>
  <si>
    <t>Average daily trading volume YtD (€'000)</t>
  </si>
  <si>
    <t>Market capitalization (thousand of €)</t>
  </si>
  <si>
    <t>Net profit or loss for the last 12 months</t>
  </si>
  <si>
    <t>Resultado del periodo del los últimos 12 meses</t>
  </si>
  <si>
    <t>Average shareholders' equity</t>
  </si>
  <si>
    <t>Average shareholders' equity - average intangible assets</t>
  </si>
  <si>
    <t>Fondos propios medios - activos intangible medios</t>
  </si>
  <si>
    <t>Fondos propios medios</t>
  </si>
  <si>
    <t>Es el resultado de dividir el beneficio neto de las actividades continuadas entre los fondos propios medios (excluido el resultado del ejercicio, los dividendos y retribuciones y los ajustes por valoración) menos los activos intangibles medios. En el denominador los fondos propios medios son la media móvil de los fondos propios existentes en los últimos doce meses naturales, excluyendo el beneficio atribuido al grupo como parte de los fondos propios, así como los dividendos y otro resultado global acumulado. En el denominador los activos intangibles medios son la media móvil de los activos intangibles del balance consolidado del Grupo, que incluyen fondos de comercio y otros activos intangibles.</t>
  </si>
  <si>
    <t>Es el resultado de dividir el beneficio neto de las actividades continuadas entre los fondos propios medios (excluido el resultado del ejercicio, los dividendos y retribuciones y los ajustes por valoración). En el denominador los fondos propios medios son la media móvil de los fondos propios existentes en los últimos doce meses naturales, excluyendo el beneficio atribuido al grupo como parte de los fondos propios, así como los dividendos y otro resultado global acumulado.</t>
  </si>
  <si>
    <t>Anejo_III_2_0075</t>
  </si>
  <si>
    <t>1. DATOS SIGNIFICATIVOS</t>
  </si>
  <si>
    <t>1. FINANCIAL HIGHLIGHTS</t>
  </si>
  <si>
    <t xml:space="preserve">2. BALANCE </t>
  </si>
  <si>
    <t/>
  </si>
  <si>
    <t>4. VALOR AL ACCIONISTA (ACCIÓN)</t>
  </si>
  <si>
    <t>5. MEDIDAS ALTERNATIVAS DE RENDIMIENTO (MAR)</t>
  </si>
  <si>
    <t>2. BALANCE SHEET</t>
  </si>
  <si>
    <t>4. SHAREHOLDER VALUE</t>
  </si>
  <si>
    <t>TOTAL ASSETS</t>
  </si>
  <si>
    <t>TOTAL ACTIVO</t>
  </si>
  <si>
    <t>TOTAL LIABILITIES</t>
  </si>
  <si>
    <t>2.1 BALANCE SHEET</t>
  </si>
  <si>
    <t>2.1 BALANCE RESUMIDO</t>
  </si>
  <si>
    <t>RETAIL FUNDS</t>
  </si>
  <si>
    <t>REPURCHASE AGREEMENTS (REPOS)</t>
  </si>
  <si>
    <t>WHOLESALE FUNDING</t>
  </si>
  <si>
    <t>TOTAL ON-BALANCE SHEET FUNDS</t>
  </si>
  <si>
    <t>2.2 RECURSOS DE CLIENTES</t>
  </si>
  <si>
    <t xml:space="preserve">RECURSOS MINORISTAS </t>
  </si>
  <si>
    <t>CESIÓN TEMPORAL DE ACTIVOS</t>
  </si>
  <si>
    <t>RECURSOS MAYORISTAS</t>
  </si>
  <si>
    <t>TOTAL RECURSOS EN BALANCE</t>
  </si>
  <si>
    <t>AUMs: OFF-BALANCE SHEET FUNDS</t>
  </si>
  <si>
    <t>AUMs: RECURSOS FUERA DE BALANCE</t>
  </si>
  <si>
    <t>TOTAL AUMs</t>
  </si>
  <si>
    <t>1.0 FINANCIAL HIGHLIGHTS</t>
  </si>
  <si>
    <t>1.0 DATOS SIGNIFICATIVOS</t>
  </si>
  <si>
    <t>BALANCE SHEET</t>
  </si>
  <si>
    <t>BALANCE</t>
  </si>
  <si>
    <t>RESULTADOS</t>
  </si>
  <si>
    <t>RESULTS</t>
  </si>
  <si>
    <t>RATIOS</t>
  </si>
  <si>
    <t>BANKINTER SHARE</t>
  </si>
  <si>
    <t>ACCIÓN BANKINTER</t>
  </si>
  <si>
    <t>OFICINAS Y CENTROS</t>
  </si>
  <si>
    <t>BRANCHES &amp; BUSINESS UNITS</t>
  </si>
  <si>
    <t>WORKFORCE</t>
  </si>
  <si>
    <t>PLANTILLA</t>
  </si>
  <si>
    <t>Sector Privado</t>
  </si>
  <si>
    <t xml:space="preserve">       Cuentas a la vista</t>
  </si>
  <si>
    <t>ADMINISTRACIONES PÚBLICAS</t>
  </si>
  <si>
    <t>OTROS SECTORES PRIVADOS</t>
  </si>
  <si>
    <t>TOTAL</t>
  </si>
  <si>
    <t>RIESGOS FUERA DE BALANCE</t>
  </si>
  <si>
    <t>LOANS AND ADVANCES - CUSTOMERS</t>
  </si>
  <si>
    <t>PRIVATE SECTOR</t>
  </si>
  <si>
    <t>GOVERNMENT ENTITIES</t>
  </si>
  <si>
    <t>PRÉSTAMOS Y ANTICIPOS - CLIENTELA</t>
  </si>
  <si>
    <t>2.3 CUSTOMER LENDING</t>
  </si>
  <si>
    <t>2.3 INVERSIÓN CREDITICIA</t>
  </si>
  <si>
    <t>OFF-BALANCE SHEET RISKS</t>
  </si>
  <si>
    <t>2.4 ASSET QUALITY</t>
  </si>
  <si>
    <t>2.4 CALIDAD CREDITICIA</t>
  </si>
  <si>
    <t>2.5 SOLVENCY</t>
  </si>
  <si>
    <t>2.5  SOLVENCIA</t>
  </si>
  <si>
    <t>LCR (media 12 meses)</t>
  </si>
  <si>
    <t>Centros de gestión comercial</t>
  </si>
  <si>
    <t xml:space="preserve">    Empresas y PYMEs</t>
  </si>
  <si>
    <t xml:space="preserve">    Banca privada</t>
  </si>
  <si>
    <t>Oficinas virtuales</t>
  </si>
  <si>
    <t>Número de agentes</t>
  </si>
  <si>
    <t>Empleados</t>
  </si>
  <si>
    <t xml:space="preserve">Employees </t>
  </si>
  <si>
    <t>Activos no corrientes y grupos enajenables clasificados como mantenidos para la venta</t>
  </si>
  <si>
    <t>2.6 PATRIMONIO NETO</t>
  </si>
  <si>
    <t>2.6 SHAREHOLDERS' EQUITY</t>
  </si>
  <si>
    <t>3.1 RESULTADOS</t>
  </si>
  <si>
    <t>3.1 INCOME STATEMENT</t>
  </si>
  <si>
    <t>QUARTERLY INCOME STATEMENTS</t>
  </si>
  <si>
    <t>RESULTADOS TRIMESTRALES</t>
  </si>
  <si>
    <t>3.2 COMISIONES</t>
  </si>
  <si>
    <t>3.2 FEE INCOME</t>
  </si>
  <si>
    <t>COMISIONES TRIMESTRALES</t>
  </si>
  <si>
    <t>QUARTERLY FEE INCOME</t>
  </si>
  <si>
    <t>3.3 RENDIMIENTOS Y COSTES ACUMULADOS</t>
  </si>
  <si>
    <t>RENDIMIENTOS Y COSTES TRIMESTRALES</t>
  </si>
  <si>
    <t>3.4 CONTRIBUCIÓN POR ÁREA DE NEGOCIO</t>
  </si>
  <si>
    <t>miles de €</t>
  </si>
  <si>
    <t>4.0 VALOR AL ACCIONISTA</t>
  </si>
  <si>
    <t>4.0 SHAREHOLDERS' VALUE</t>
  </si>
  <si>
    <t>Valor tangible por acción</t>
  </si>
  <si>
    <t>5.1 MEDIDAS ALTERNATIVAS AL RENDIMIENTO</t>
  </si>
  <si>
    <t>5.1 ALTERNATIVE PERFORMANCE MEASURES</t>
  </si>
  <si>
    <t xml:space="preserve">5.2 DEFINITIONS </t>
  </si>
  <si>
    <t xml:space="preserve">5.2 DEFINICIONES </t>
  </si>
  <si>
    <t>Instrumentos de CET1</t>
  </si>
  <si>
    <t>Deducciones</t>
  </si>
  <si>
    <t>Instumentos de AT1</t>
  </si>
  <si>
    <t>TIER 1</t>
  </si>
  <si>
    <t>Instrumentos de T2</t>
  </si>
  <si>
    <t>TIER 2</t>
  </si>
  <si>
    <t>Capital total</t>
  </si>
  <si>
    <t>Elegible MREL total</t>
  </si>
  <si>
    <t>AUCs: OFF-BALANCE SHEET CUSTODY SECURITIES</t>
  </si>
  <si>
    <t>AUCs: CUSTODIA DE VALORES DE TERCEROS</t>
  </si>
  <si>
    <t>Valores negociables en red</t>
  </si>
  <si>
    <t>Otros pasivos a la vista</t>
  </si>
  <si>
    <t>Largo plazo</t>
  </si>
  <si>
    <t>Corto plazo</t>
  </si>
  <si>
    <t>Perspectiva</t>
  </si>
  <si>
    <t>Rentabilidad por dividendo (12 meses) (%)</t>
  </si>
  <si>
    <t xml:space="preserve">A </t>
  </si>
  <si>
    <t>Ponderación</t>
  </si>
  <si>
    <t>Thousands €</t>
  </si>
  <si>
    <t>Net fees &amp; comissions</t>
  </si>
  <si>
    <t xml:space="preserve">           Credit institutions</t>
  </si>
  <si>
    <t xml:space="preserve">           Customers</t>
  </si>
  <si>
    <t xml:space="preserve">            Customers </t>
  </si>
  <si>
    <t xml:space="preserve">    Personal loans</t>
  </si>
  <si>
    <t xml:space="preserve">    Credit lines</t>
  </si>
  <si>
    <t xml:space="preserve">    Other term lending</t>
  </si>
  <si>
    <t>Other credits</t>
  </si>
  <si>
    <t xml:space="preserve">   Reserves and others</t>
  </si>
  <si>
    <t>Net fees and commissions</t>
  </si>
  <si>
    <t xml:space="preserve">        Underwriting and management fees</t>
  </si>
  <si>
    <t xml:space="preserve">        Buy/sell orders</t>
  </si>
  <si>
    <t xml:space="preserve">        Custody and administration</t>
  </si>
  <si>
    <t xml:space="preserve">        Wealth management</t>
  </si>
  <si>
    <t xml:space="preserve">         of which ALCO</t>
  </si>
  <si>
    <t>3.4 CONTRIBUTION BY CUSTOMER SEGMENT</t>
  </si>
  <si>
    <t>Book value per share</t>
  </si>
  <si>
    <t>Tangible book value per share</t>
  </si>
  <si>
    <t>Debt securities, customer activity (without valuation adjustments) </t>
  </si>
  <si>
    <t>Depreciation and amortisation</t>
  </si>
  <si>
    <t>TOTAL EQUITY AND LIABILITIES</t>
  </si>
  <si>
    <t>Average earning assets (b)</t>
  </si>
  <si>
    <t>Stable</t>
  </si>
  <si>
    <t>Bk Irlanda</t>
  </si>
  <si>
    <t>CET1 (%)*</t>
  </si>
  <si>
    <t>TIER 1 (%)*</t>
  </si>
  <si>
    <t>TIER 2 (%)*</t>
  </si>
  <si>
    <t>Capital Total (%)*</t>
  </si>
  <si>
    <t xml:space="preserve">     Large Corporates</t>
  </si>
  <si>
    <t>Long term</t>
  </si>
  <si>
    <t>Share price at the beginning of the year</t>
  </si>
  <si>
    <t>CET1 requirement (%)</t>
  </si>
  <si>
    <t>Requisito mínimo CET1 (%)</t>
  </si>
  <si>
    <t>Net profit from continuing operations divided by average equity for the period (excluding profit or loss for the year, dividends and remuneration, and valuation adjustments) less average intangible assets. In the denominator, average equity is the moving average of own funds of the previous 12 calendar months, excluding the profit/(loss) attributed to the Group as part of equity, as well as dividends and accumulated other comprehensive income. In the denominator, average intangible assets are the moving average of the intangible assets on the Group's consolidated balance sheet, including goodwill and other intangible assets.</t>
  </si>
  <si>
    <t>Net profit from continuing operations divided by average equity for the period (excluding profit or loss for the year, dividends and remuneration, and valuation adjustments). In the denominator, average equity is the moving average of own funds of the previous 12 calendar months, excluding the profit/(loss) attributed to the Group as part of equity, as well as dividends and accumulated other comprehensive income.</t>
  </si>
  <si>
    <t>2T25</t>
  </si>
  <si>
    <t>2Q25</t>
  </si>
  <si>
    <t>Valuation adjusments</t>
  </si>
  <si>
    <t xml:space="preserve">                Entidades de contrapartida</t>
  </si>
  <si>
    <t xml:space="preserve">           Counterparty entities</t>
  </si>
  <si>
    <t>SUBORDINATED LIABILITIES</t>
  </si>
  <si>
    <t>PASIVOS SUBORDINADOS</t>
  </si>
  <si>
    <t>OTROS PASIVOS FINANCIEROS MAYORISTAS</t>
  </si>
  <si>
    <t>Customer volumes</t>
  </si>
  <si>
    <t>Volúmenes gestionados de clientes</t>
  </si>
  <si>
    <t xml:space="preserve"> Inversión crediticia</t>
  </si>
  <si>
    <t>Recursos minoristas</t>
  </si>
  <si>
    <t xml:space="preserve">Assets under Management </t>
  </si>
  <si>
    <t>Recursos fuera de balance</t>
  </si>
  <si>
    <t>Customer volumes represent the total amount of financial resources that a financial institution directly or indirectly manages on behalf of its clients. This indicator includes both on-balance sheet assets and off-balance sheet products, and is composed of credit investment, retail deposits, and AUMs.</t>
  </si>
  <si>
    <t>It is a commercial dimension indicator that allows the evaluation of the institution's ability to attract and manage client resources.</t>
  </si>
  <si>
    <t>Es un indicador de dimensión comercial que permite evaluar la capacidad de la entidad para atraer y gestionar recursos de clientes</t>
  </si>
  <si>
    <t xml:space="preserve">Rentabilidad por dividendo </t>
  </si>
  <si>
    <t>Dividendo por acción últimos 12 meses</t>
  </si>
  <si>
    <t>DPS over last 12 months</t>
  </si>
  <si>
    <t>Rentabilidad por dividendo</t>
  </si>
  <si>
    <t>Dividend yield</t>
  </si>
  <si>
    <t>Ayuda a determina el nivel potencial de ingresos recurrentes a los accionistas independientemente de la fluctuación del valor en la acción. Además de ofrecer al accionista un comparable con otras acciones o instrumentos financieros</t>
  </si>
  <si>
    <r>
      <t xml:space="preserve"> </t>
    </r>
    <r>
      <rPr>
        <b/>
        <i/>
        <sz val="8"/>
        <color theme="0"/>
        <rFont val="Bankinter Sans Light"/>
      </rPr>
      <t>Dividend yield</t>
    </r>
  </si>
  <si>
    <t>La rentabilidad por dividendo es el cociente entre el dividendo por acción que reparte una compañía anualmente y el precio pagado por la acción</t>
  </si>
  <si>
    <t>Cash, cash balances at central banks and other demand deposits</t>
  </si>
  <si>
    <t xml:space="preserve">Financial assets at amortised cost </t>
  </si>
  <si>
    <t>Financial liabilities at amortised cost</t>
  </si>
  <si>
    <t>Other demand accounts</t>
  </si>
  <si>
    <t>Retail marketable securities</t>
  </si>
  <si>
    <t>Third-party Investment funds</t>
  </si>
  <si>
    <t>Commercial credit</t>
  </si>
  <si>
    <t>Proprietary Investment funds</t>
  </si>
  <si>
    <t xml:space="preserve">         Current accounts</t>
  </si>
  <si>
    <t>Wholesale deposits</t>
  </si>
  <si>
    <t>QUARTERLY YIELDS &amp; COSTS</t>
  </si>
  <si>
    <t xml:space="preserve">    Customer lending</t>
  </si>
  <si>
    <t xml:space="preserve">    Inversión crediticia</t>
  </si>
  <si>
    <t xml:space="preserve">    Recursos minoristas &amp; AUMs </t>
  </si>
  <si>
    <t xml:space="preserve">         Recursos minoristas </t>
  </si>
  <si>
    <t xml:space="preserve">         AUMs: Recursos gestionados fuera de balance</t>
  </si>
  <si>
    <t>Net profit</t>
  </si>
  <si>
    <t>2T25 (*)</t>
  </si>
  <si>
    <t xml:space="preserve">        Recursos mayoristas </t>
  </si>
  <si>
    <t>2Q25 (*)</t>
  </si>
  <si>
    <t>(*) Cesiones temporales de clientes mayoristas incluidos en recursos mayoristas</t>
  </si>
  <si>
    <t>(*) Repurchase agreements of wholesale customers included in wholesale deposits</t>
  </si>
  <si>
    <t>Net profit before tax</t>
  </si>
  <si>
    <t>Comisiones pagadas</t>
  </si>
  <si>
    <t>Comisiones percibidas</t>
  </si>
  <si>
    <t>3Q25</t>
  </si>
  <si>
    <t>3T25</t>
  </si>
  <si>
    <t>3Q25 (*)</t>
  </si>
  <si>
    <t>3T25 (*)</t>
  </si>
  <si>
    <t>Gestión de activos &amp; Brokerage</t>
  </si>
  <si>
    <t>Transaccionales</t>
  </si>
  <si>
    <t>Seguros</t>
  </si>
  <si>
    <t>Management &amp; Brokerage</t>
  </si>
  <si>
    <t>Transactional</t>
  </si>
  <si>
    <t>Insurance</t>
  </si>
  <si>
    <t>SPAIN</t>
  </si>
  <si>
    <t>ESPAÑA</t>
  </si>
  <si>
    <t>NII</t>
  </si>
  <si>
    <t>Comisiones Netas</t>
  </si>
  <si>
    <t>Other income / expenses</t>
  </si>
  <si>
    <t>Otros Ingresos / Gastos</t>
  </si>
  <si>
    <t>Operating expenses</t>
  </si>
  <si>
    <t>Costes Operativos</t>
  </si>
  <si>
    <t>Margen de Explotación</t>
  </si>
  <si>
    <t>Cost of risk &amp; other provisions</t>
  </si>
  <si>
    <t>Provisiones de Crédito y Otras Provisiones</t>
  </si>
  <si>
    <t>BAI</t>
  </si>
  <si>
    <t>PORTUGAL</t>
  </si>
  <si>
    <t>IRELAND</t>
  </si>
  <si>
    <t>IRLANDA</t>
  </si>
  <si>
    <t>3.4 Segments &amp; Geographies</t>
  </si>
  <si>
    <t>Pension funds and insurance contracts</t>
  </si>
  <si>
    <t>Wealth management</t>
  </si>
  <si>
    <t>Alternative Investment funds</t>
  </si>
  <si>
    <t>3.4 Contribución por segmento y geografía</t>
  </si>
  <si>
    <t>A1*</t>
  </si>
  <si>
    <t>5. ALTERNATIVE PERFORMANCE MEASURES (APMs)</t>
  </si>
  <si>
    <t xml:space="preserve">        AUMs: Off-balance sheet funds</t>
  </si>
  <si>
    <t>Non-performing loan ratio</t>
  </si>
  <si>
    <t>TOTAL EQUITY</t>
  </si>
  <si>
    <t xml:space="preserve">       Underwriting and management fees</t>
  </si>
  <si>
    <t xml:space="preserve">       Buy/sell orders</t>
  </si>
  <si>
    <t xml:space="preserve">       Custody and administration</t>
  </si>
  <si>
    <t xml:space="preserve">       Wealth management</t>
  </si>
  <si>
    <t xml:space="preserve">       Aseguramiento y colocación de valores</t>
  </si>
  <si>
    <t xml:space="preserve">       Compraventa valores</t>
  </si>
  <si>
    <t xml:space="preserve">       Administración y custodia de valores</t>
  </si>
  <si>
    <t>  Crédito a la clientela (a)</t>
  </si>
  <si>
    <t>Préstamos y anticipos a la clientela de cada cartera de activos financieros (sin ajustes por valoración)</t>
  </si>
  <si>
    <t xml:space="preserve">Riesgo dudoso (incluye riesgos contingentes) </t>
  </si>
  <si>
    <t>Spanish customer segments:</t>
  </si>
  <si>
    <t>Segmentos de clientes en España:</t>
  </si>
  <si>
    <t xml:space="preserve">Total capital ratio (%)* </t>
  </si>
  <si>
    <t>4Q25</t>
  </si>
  <si>
    <t>4T25</t>
  </si>
  <si>
    <t>4Q25 (*)</t>
  </si>
  <si>
    <t>4T25 (*)</t>
  </si>
  <si>
    <t>SALDO A 31 DE DICIEMBRE 2025</t>
  </si>
  <si>
    <t>BALANCE AS OF DECEMBER 31 2025</t>
  </si>
  <si>
    <t>Positiva</t>
  </si>
  <si>
    <t>Positive</t>
  </si>
  <si>
    <t>SALDO A 1 DE ENERO 2025</t>
  </si>
  <si>
    <t>BALANCE AS OF JANUARY 1 2025</t>
  </si>
  <si>
    <t>1T26</t>
  </si>
  <si>
    <t>1Q26</t>
  </si>
  <si>
    <t>1T26/4T25</t>
  </si>
  <si>
    <t>1Q26/4Q25</t>
  </si>
  <si>
    <t>1Q26 (*)</t>
  </si>
  <si>
    <t>1T26 (*)</t>
  </si>
  <si>
    <t xml:space="preserve">   Otros créditos</t>
  </si>
  <si>
    <t xml:space="preserve">    of which, asset impairment</t>
  </si>
  <si>
    <t xml:space="preserve">    de los que, deterioro de activos</t>
  </si>
  <si>
    <t>AUCs: Custodia de valores de terceros</t>
  </si>
  <si>
    <t>AUCs: Off-Balance sheet custody securities</t>
  </si>
  <si>
    <t xml:space="preserve">   Otros</t>
  </si>
  <si>
    <t>Dividendo por acción desde 1 de enero</t>
  </si>
  <si>
    <t>DPS YTD</t>
  </si>
  <si>
    <t>DPA (€)</t>
  </si>
  <si>
    <t xml:space="preserve"> DPS (€)</t>
  </si>
  <si>
    <t>Other</t>
  </si>
  <si>
    <t>OTHER WHOLESALE FINANCIAL LIABILITIES</t>
  </si>
  <si>
    <t xml:space="preserve">       Imposiciones a plazo</t>
  </si>
  <si>
    <t xml:space="preserve">   Otros Activos a Coste Amortizado con Clientes</t>
  </si>
  <si>
    <t xml:space="preserve">     of which, asset impairment</t>
  </si>
  <si>
    <t xml:space="preserve">     de los que, deterioro de activos</t>
  </si>
  <si>
    <t>Contingent risks*</t>
  </si>
  <si>
    <t>Riesgos Contingentes*</t>
  </si>
  <si>
    <t>HQLA's (12m average in million of €)</t>
  </si>
  <si>
    <t>HQLA's (media doce meses en millones de €)</t>
  </si>
  <si>
    <t xml:space="preserve">BK Consumer Finance </t>
  </si>
  <si>
    <t xml:space="preserve">Consumo </t>
  </si>
  <si>
    <t>Cost-to-income ratio</t>
  </si>
  <si>
    <t>Corporate &amp;SME banking</t>
  </si>
  <si>
    <t xml:space="preserve">Profit or loss for the period </t>
  </si>
  <si>
    <t xml:space="preserve"> Other credits</t>
  </si>
  <si>
    <t>*Provisions for contingent risks</t>
  </si>
  <si>
    <t>*Provisiones para riesgos contingentes</t>
  </si>
  <si>
    <t xml:space="preserve">    Retail funds &amp; AUMs</t>
  </si>
  <si>
    <t xml:space="preserve">        Retail funds</t>
  </si>
  <si>
    <t xml:space="preserve">        Wholesale funds </t>
  </si>
  <si>
    <t>TOTAL AUCs</t>
  </si>
  <si>
    <t xml:space="preserve">Valores representativos de deuda, actividad con clientes (sin ajustes por valoración) </t>
  </si>
  <si>
    <t>BALANCE AS OF JUNE 30 2026</t>
  </si>
  <si>
    <t>SALDO A 30 DE JUNIO 2026</t>
  </si>
  <si>
    <t>2T26</t>
  </si>
  <si>
    <t>2Q26</t>
  </si>
  <si>
    <t>2Q26/2Q25</t>
  </si>
  <si>
    <t>2T26/2T25</t>
  </si>
  <si>
    <t>2Q26/1Q26</t>
  </si>
  <si>
    <t>2T26/1T26</t>
  </si>
  <si>
    <t>2Q26 (*)</t>
  </si>
  <si>
    <t>2T26 (*)</t>
  </si>
  <si>
    <t>JUNIO</t>
  </si>
  <si>
    <t>publicado</t>
  </si>
  <si>
    <t>dif</t>
  </si>
  <si>
    <t>*CET1 FL 12.71%.  The CET1 ratio was calculated on a fully loaded basis until the implementation of CRR3. Since then, the ratio only benefits from the transitional adjustment provided for in Article 495d, relating to unconditionally cancellable commitments, understood as credit facilities that can be cancelled by the bank at any time, whose impact can be managed over the transitional period.</t>
  </si>
  <si>
    <t>*CET1 FL 12,71%.  La ratio de CET1 era “fully loaded” hasta la aplicación de CRR3. Desde entonces, la ratio se beneficia únicamente del ajuste transitorio recogido en el artículo 495 quinquies, sobre compromisos cancelables incondicionalmente, entendidos como líneas crediticias cancelables en cualquier momento por la entidad, cuyo impacto puede gestionarse durante el periodo transitorio.</t>
  </si>
  <si>
    <t>Loans and advances to customers (without valuation adjustments) for each portfolio of financial assets + Loans and advances to credit institutions from customer activity (without valuation adjustments) + Fixed Income from customer activity (without valuation adjustments) + Contingent risks + Securitised assets derecognised from the balance sheet (before 2004).</t>
  </si>
  <si>
    <t>Dividend yield is the ratio of the dividend per share distributed by a company annually to the price paid per share.</t>
  </si>
  <si>
    <t>It helps estimate the periodic cash flow an investor will receive, regardless of the stock’s price fluctuations. Furthermore, it allows for comparison between different stocks or against other financial instruments.</t>
  </si>
  <si>
    <t>3.3 CUMULATIVE YIELDS &amp; COSTS</t>
  </si>
  <si>
    <t>ATA (cumulative)</t>
  </si>
  <si>
    <t>1H 2026</t>
  </si>
  <si>
    <t xml:space="preserve">1S 2025 </t>
  </si>
  <si>
    <t>1H 2025</t>
  </si>
  <si>
    <t xml:space="preserve">1S 2026 </t>
  </si>
  <si>
    <t>1S 2026 (*)</t>
  </si>
  <si>
    <t>1H 2026 (*)</t>
  </si>
  <si>
    <t>1H 2025 (*)</t>
  </si>
  <si>
    <t>1S 2025 (*)</t>
  </si>
  <si>
    <t>Treasury shares (thousands)</t>
  </si>
  <si>
    <t>Retail funds</t>
  </si>
  <si>
    <t>Volúmenes con clientes</t>
  </si>
  <si>
    <t>Los volúmenes gestionados de clientes representan el conjunto total de recursos financieros que la entidad administra directamente o indirectamente en nombre de sus clientes. Este indicador incluye tanto los activos en balance como los productos fuera de balance, y se compone de la inversión crediticia, los recursos minoristas y los AUMs</t>
  </si>
  <si>
    <t>Customer Lending</t>
  </si>
  <si>
    <t>Cumulative other comprehensive income</t>
  </si>
  <si>
    <t>APM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</si>
</sst>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quot;-&quot;#0;#0;_(@_)"/>
    <numFmt numFmtId="165" formatCode="d/m/yyyy"/>
    <numFmt numFmtId="166" formatCode="#,##0;&quot;-&quot;#,##0;#,##0;_(@_)"/>
    <numFmt numFmtId="167" formatCode="#,##0.00;&quot;-&quot;#,##0.00;#,##0.00;_(@_)"/>
    <numFmt numFmtId="168" formatCode="#0.00%;&quot;-&quot;#0.00%;&quot;-&quot;\%;_(@_)"/>
    <numFmt numFmtId="169" formatCode="#0.00;&quot;-&quot;#0.00;#0.00;_(@_)"/>
    <numFmt numFmtId="170" formatCode="#0.#######################;&quot;-&quot;#0.#######################;#0.#######################;_(@_)"/>
    <numFmt numFmtId="171" formatCode="#0.0;&quot;-&quot;#0.0;#0.0;_(@_)"/>
    <numFmt numFmtId="172" formatCode="#,##0;\(#,##0\);\ &quot;-&quot;??\ "/>
    <numFmt numFmtId="173" formatCode="#,##0.0000"/>
  </numFmts>
  <fonts count="120" x14ac:knownFonts="1">
    <font>
      <sz val="10"/>
      <name val="Arial"/>
    </font>
    <font>
      <sz val="11"/>
      <color theme="1"/>
      <name val="Aptos Narrow"/>
      <family val="2"/>
      <scheme val="minor"/>
    </font>
    <font>
      <sz val="11"/>
      <color theme="1"/>
      <name val="Aptos Narrow"/>
      <family val="2"/>
      <scheme val="minor"/>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b/>
      <sz val="11"/>
      <color rgb="FF000000"/>
      <name val="Arial"/>
      <family val="2"/>
    </font>
    <font>
      <sz val="11"/>
      <color rgb="FF000000"/>
      <name val="Arial"/>
      <family val="2"/>
    </font>
    <font>
      <b/>
      <sz val="11"/>
      <color rgb="FFFFFFFF"/>
      <name val="Calibri"/>
      <family val="2"/>
    </font>
    <font>
      <b/>
      <sz val="11"/>
      <color rgb="FF000000"/>
      <name val="Calibri"/>
      <family val="2"/>
    </font>
    <font>
      <b/>
      <sz val="11"/>
      <color rgb="FFFFC000"/>
      <name val="Arial"/>
      <family val="2"/>
    </font>
    <font>
      <sz val="11"/>
      <color rgb="FFFFFFFF"/>
      <name val="Arial"/>
      <family val="2"/>
    </font>
    <font>
      <b/>
      <sz val="10"/>
      <color rgb="FF000000"/>
      <name val="Bankinter Sans Light"/>
    </font>
    <font>
      <sz val="9"/>
      <color rgb="FF000000"/>
      <name val="Bankinter Sans Light"/>
    </font>
    <font>
      <b/>
      <sz val="9"/>
      <color rgb="FF000000"/>
      <name val="Bankinter Sans Light"/>
    </font>
    <font>
      <b/>
      <sz val="10"/>
      <color rgb="FF000000"/>
      <name val="Arial"/>
      <family val="2"/>
    </font>
    <font>
      <sz val="8"/>
      <color rgb="FF000000"/>
      <name val="Bankinter Sans"/>
    </font>
    <font>
      <sz val="8"/>
      <color rgb="FF000000"/>
      <name val="Arial"/>
      <family val="2"/>
    </font>
    <font>
      <sz val="6"/>
      <color rgb="FF000000"/>
      <name val="Arial"/>
      <family val="2"/>
    </font>
    <font>
      <sz val="7"/>
      <color rgb="FF000000"/>
      <name val="Arial"/>
      <family val="2"/>
    </font>
    <font>
      <sz val="9"/>
      <color rgb="FF000000"/>
      <name val="Arial"/>
      <family val="2"/>
    </font>
    <font>
      <sz val="9"/>
      <color rgb="FFFF0000"/>
      <name val="Bankinter Sans Light"/>
    </font>
    <font>
      <sz val="12"/>
      <color rgb="FFFF0000"/>
      <name val="Bankinter Sans Light"/>
    </font>
    <font>
      <b/>
      <sz val="9"/>
      <color rgb="FF000000"/>
      <name val="Arial"/>
      <family val="2"/>
    </font>
    <font>
      <sz val="8"/>
      <color rgb="FFFF0000"/>
      <name val="Arial"/>
      <family val="2"/>
    </font>
    <font>
      <b/>
      <sz val="9"/>
      <color rgb="FFFFFFFF"/>
      <name val="Bankinter Sans Light"/>
    </font>
    <font>
      <b/>
      <i/>
      <sz val="9"/>
      <color rgb="FF000000"/>
      <name val="Bankinter Sans Light"/>
    </font>
    <font>
      <u/>
      <sz val="9"/>
      <color rgb="FF000000"/>
      <name val="Bankinter Sans Light"/>
    </font>
    <font>
      <sz val="10"/>
      <name val="Bankinter Sans Light"/>
    </font>
    <font>
      <sz val="9"/>
      <name val="Bankinter Sans Light"/>
    </font>
    <font>
      <b/>
      <sz val="10"/>
      <name val="Bankinter Sans Light"/>
    </font>
    <font>
      <b/>
      <sz val="12"/>
      <name val="Bankinter Sans Light"/>
    </font>
    <font>
      <b/>
      <sz val="14"/>
      <color rgb="FFFF821C"/>
      <name val="Bankinter Sans Black"/>
    </font>
    <font>
      <sz val="12"/>
      <name val="Bankinter Sans Light"/>
    </font>
    <font>
      <b/>
      <sz val="10"/>
      <name val="Arial"/>
      <family val="2"/>
    </font>
    <font>
      <sz val="9"/>
      <color theme="1"/>
      <name val="Bankinter Sans Light"/>
    </font>
    <font>
      <sz val="9"/>
      <color theme="0"/>
      <name val="Bankinter Sans Light"/>
    </font>
    <font>
      <sz val="12"/>
      <color theme="1"/>
      <name val="Bankinter Sans Light"/>
    </font>
    <font>
      <b/>
      <sz val="8"/>
      <color rgb="FF000000"/>
      <name val="Bankinter Sans"/>
    </font>
    <font>
      <sz val="7"/>
      <color rgb="FF3C3939"/>
      <name val="Bankinter Sans"/>
    </font>
    <font>
      <sz val="9"/>
      <color theme="2" tint="-9.9978637043366805E-2"/>
      <name val="Bankinter Sans Light"/>
    </font>
    <font>
      <sz val="12"/>
      <color theme="2" tint="-9.9978637043366805E-2"/>
      <name val="Bankinter Sans Light"/>
    </font>
    <font>
      <b/>
      <sz val="20"/>
      <color theme="0"/>
      <name val="Bankinter Sans Light"/>
    </font>
    <font>
      <b/>
      <sz val="14"/>
      <color theme="0"/>
      <name val="Bankinter Sans Black"/>
    </font>
    <font>
      <sz val="12"/>
      <color theme="0"/>
      <name val="Bankinter Sans Light"/>
    </font>
    <font>
      <sz val="10"/>
      <color theme="0"/>
      <name val="Arial"/>
      <family val="2"/>
    </font>
    <font>
      <b/>
      <sz val="9"/>
      <color theme="0"/>
      <name val="Bankinter Sans Light"/>
    </font>
    <font>
      <sz val="9"/>
      <name val="Arial"/>
      <family val="2"/>
    </font>
    <font>
      <sz val="10"/>
      <name val="Bankinter Sans"/>
    </font>
    <font>
      <sz val="10"/>
      <name val="Arial"/>
      <family val="2"/>
    </font>
    <font>
      <b/>
      <sz val="9"/>
      <name val="Bankinter Sans Light"/>
    </font>
    <font>
      <sz val="10"/>
      <name val="Aptos Narrow"/>
      <family val="2"/>
      <scheme val="minor"/>
    </font>
    <font>
      <sz val="7"/>
      <color rgb="FF000000"/>
      <name val="Aptos Narrow"/>
      <family val="2"/>
      <scheme val="minor"/>
    </font>
    <font>
      <sz val="10"/>
      <name val="Aptos Narrow"/>
      <family val="2"/>
      <scheme val="minor"/>
    </font>
    <font>
      <b/>
      <i/>
      <sz val="9"/>
      <name val="Bankinter Sans Light"/>
    </font>
    <font>
      <sz val="10"/>
      <name val="Arial"/>
      <family val="2"/>
    </font>
    <font>
      <b/>
      <sz val="10"/>
      <color theme="0"/>
      <name val="Bankinter Sans Light"/>
    </font>
    <font>
      <sz val="14"/>
      <color theme="0"/>
      <name val="Bankinter Sans Black"/>
    </font>
    <font>
      <sz val="10"/>
      <color theme="0"/>
      <name val="Bankinter Sans Light"/>
    </font>
    <font>
      <sz val="8"/>
      <color rgb="FF000000"/>
      <name val="Bankinter Sans Light"/>
    </font>
    <font>
      <sz val="6"/>
      <color theme="0"/>
      <name val="Bankinter Sans Light"/>
    </font>
    <font>
      <sz val="9"/>
      <color theme="0"/>
      <name val="Arial"/>
      <family val="2"/>
    </font>
    <font>
      <sz val="8"/>
      <color theme="0"/>
      <name val="Bankinter Sans"/>
    </font>
    <font>
      <b/>
      <i/>
      <sz val="9"/>
      <color theme="0"/>
      <name val="Bankinter Sans Light"/>
    </font>
    <font>
      <b/>
      <sz val="8"/>
      <color theme="0"/>
      <name val="Bankinter Sans"/>
    </font>
    <font>
      <sz val="7"/>
      <color theme="0"/>
      <name val="Bankinter Sans"/>
    </font>
    <font>
      <sz val="8"/>
      <name val="Arial"/>
      <family val="2"/>
    </font>
    <font>
      <b/>
      <sz val="8"/>
      <color rgb="FF3C3939"/>
      <name val="Bankinter Sans"/>
    </font>
    <font>
      <sz val="8"/>
      <color theme="0"/>
      <name val="Bankinter Sans Light"/>
    </font>
    <font>
      <sz val="8"/>
      <color theme="0"/>
      <name val="Arial"/>
      <family val="2"/>
    </font>
    <font>
      <sz val="9"/>
      <name val="Aptos Narrow"/>
      <family val="2"/>
      <scheme val="minor"/>
    </font>
    <font>
      <sz val="8"/>
      <name val="Bankinter Sans Light"/>
    </font>
    <font>
      <sz val="10"/>
      <color rgb="FFFF0000"/>
      <name val="Arial"/>
      <family val="2"/>
    </font>
    <font>
      <b/>
      <sz val="22"/>
      <name val="Bankinter Sans Black"/>
    </font>
    <font>
      <sz val="10"/>
      <color rgb="FFFF821C"/>
      <name val="Bankinter Sans Black"/>
    </font>
    <font>
      <sz val="9"/>
      <color rgb="FFFF821C"/>
      <name val="Bankinter Sans Light"/>
    </font>
    <font>
      <b/>
      <sz val="9"/>
      <color rgb="FFFF821C"/>
      <name val="Bankinter Sans Light"/>
    </font>
    <font>
      <b/>
      <sz val="10"/>
      <color rgb="FFFF821C"/>
      <name val="Bankinter Sans Black"/>
    </font>
    <font>
      <b/>
      <sz val="9"/>
      <color rgb="FFFF821C"/>
      <name val="Bankinter Sans Black"/>
    </font>
    <font>
      <u/>
      <sz val="10"/>
      <name val="Bankinter Sans Light"/>
    </font>
    <font>
      <sz val="8"/>
      <color rgb="FFFF821C"/>
      <name val="Bankinter Sans"/>
    </font>
    <font>
      <b/>
      <sz val="8"/>
      <color rgb="FFFF821C"/>
      <name val="Bankinter Sans Light"/>
    </font>
    <font>
      <b/>
      <sz val="8"/>
      <color rgb="FFFF821C"/>
      <name val="Bankinter Sans"/>
    </font>
    <font>
      <b/>
      <sz val="8"/>
      <color theme="1"/>
      <name val="Bankinter Sans"/>
    </font>
    <font>
      <vertAlign val="superscript"/>
      <sz val="11"/>
      <name val="Bankinter Sans"/>
    </font>
    <font>
      <sz val="10"/>
      <color theme="0"/>
      <name val="Aptos Narrow"/>
      <family val="2"/>
      <scheme val="minor"/>
    </font>
    <font>
      <b/>
      <sz val="10"/>
      <color theme="0"/>
      <name val="Arial"/>
      <family val="2"/>
    </font>
    <font>
      <sz val="11"/>
      <color theme="0"/>
      <name val="Bankinter Sans"/>
    </font>
    <font>
      <sz val="10"/>
      <color theme="0"/>
      <name val="Bankinter Sans"/>
    </font>
    <font>
      <b/>
      <sz val="14"/>
      <color theme="0"/>
      <name val="Bankinter Sans"/>
    </font>
    <font>
      <sz val="10"/>
      <color rgb="FFFF0000"/>
      <name val="Bankinter Sans Light"/>
    </font>
    <font>
      <b/>
      <sz val="9"/>
      <name val="Arial"/>
      <family val="2"/>
    </font>
    <font>
      <sz val="10"/>
      <color theme="1"/>
      <name val="Bankinter"/>
      <family val="2"/>
    </font>
    <font>
      <b/>
      <sz val="9"/>
      <color rgb="FFFF0000"/>
      <name val="Bankinter Sans Light"/>
    </font>
    <font>
      <sz val="11"/>
      <name val="Bankinter Sans"/>
    </font>
    <font>
      <b/>
      <sz val="10"/>
      <color rgb="FFFF0000"/>
      <name val="Arial"/>
      <family val="2"/>
    </font>
    <font>
      <b/>
      <i/>
      <sz val="8"/>
      <color theme="0"/>
      <name val="Bankinter Sans Light"/>
    </font>
    <font>
      <sz val="9"/>
      <name val="Bankinter"/>
    </font>
    <font>
      <sz val="12"/>
      <name val="Arial"/>
      <family val="2"/>
    </font>
    <font>
      <b/>
      <sz val="7"/>
      <name val="Bankinter Sans Light"/>
    </font>
    <font>
      <sz val="7"/>
      <name val="Bankinter Sans Light"/>
    </font>
    <font>
      <sz val="10"/>
      <name val="Arial"/>
      <family val="2"/>
    </font>
    <font>
      <b/>
      <u/>
      <sz val="9"/>
      <name val="Bankinter Sans Light"/>
    </font>
    <font>
      <sz val="9"/>
      <color rgb="FFFF0000"/>
      <name val="Arial"/>
      <family val="2"/>
    </font>
    <font>
      <b/>
      <sz val="9"/>
      <color rgb="FFFF0000"/>
      <name val="Arial"/>
      <family val="2"/>
    </font>
    <font>
      <u/>
      <sz val="9"/>
      <color theme="0"/>
      <name val="Bankinter Sans Light"/>
    </font>
    <font>
      <sz val="14"/>
      <color rgb="FFFF821C"/>
      <name val="Bankinter Sans Black"/>
    </font>
    <font>
      <b/>
      <sz val="8"/>
      <color rgb="FFFF0000"/>
      <name val="Arial"/>
      <family val="2"/>
    </font>
    <font>
      <sz val="26"/>
      <name val="Arial"/>
      <family val="2"/>
    </font>
    <font>
      <strike/>
      <sz val="10"/>
      <color theme="0"/>
      <name val="Arial"/>
      <family val="2"/>
    </font>
    <font>
      <strike/>
      <vertAlign val="superscript"/>
      <sz val="11"/>
      <color theme="1"/>
      <name val="Bankinter Sans"/>
    </font>
    <font>
      <sz val="16"/>
      <name val="Arial"/>
      <family val="2"/>
    </font>
    <font>
      <vertAlign val="superscript"/>
      <sz val="12"/>
      <name val="Bankinter Sans"/>
    </font>
    <font>
      <sz val="10"/>
      <color rgb="FFFF0000"/>
      <name val="Bankinter Sans"/>
    </font>
    <font>
      <sz val="8"/>
      <name val="Bankinter Sans"/>
    </font>
    <font>
      <b/>
      <sz val="18"/>
      <color theme="0"/>
      <name val="Bankinter Sans Black"/>
    </font>
    <font>
      <b/>
      <sz val="14"/>
      <color theme="4"/>
      <name val="Bankinter Sans Black"/>
    </font>
    <font>
      <b/>
      <sz val="9"/>
      <color theme="4"/>
      <name val="Bankinter Sans Light"/>
    </font>
  </fonts>
  <fills count="8">
    <fill>
      <patternFill patternType="none"/>
    </fill>
    <fill>
      <patternFill patternType="gray125"/>
    </fill>
    <fill>
      <patternFill patternType="solid">
        <fgColor rgb="FFD3E8EB"/>
        <bgColor indexed="64"/>
      </patternFill>
    </fill>
    <fill>
      <patternFill patternType="solid">
        <fgColor rgb="FFFFFFFF"/>
        <bgColor indexed="64"/>
      </patternFill>
    </fill>
    <fill>
      <patternFill patternType="solid">
        <fgColor rgb="FFFFC000"/>
        <bgColor indexed="64"/>
      </patternFill>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s>
  <borders count="38">
    <border>
      <left/>
      <right/>
      <top/>
      <bottom/>
      <diagonal/>
    </border>
    <border>
      <left style="medium">
        <color indexed="64"/>
      </left>
      <right style="medium">
        <color indexed="64"/>
      </right>
      <top style="medium">
        <color indexed="64"/>
      </top>
      <bottom style="medium">
        <color indexed="64"/>
      </bottom>
      <diagonal/>
    </border>
    <border>
      <left/>
      <right/>
      <top/>
      <bottom style="thin">
        <color theme="0"/>
      </bottom>
      <diagonal/>
    </border>
    <border>
      <left style="thin">
        <color theme="0"/>
      </left>
      <right style="thin">
        <color theme="0"/>
      </right>
      <top/>
      <bottom style="medium">
        <color rgb="FFFF821C"/>
      </bottom>
      <diagonal/>
    </border>
    <border>
      <left style="thin">
        <color theme="0"/>
      </left>
      <right/>
      <top/>
      <bottom style="medium">
        <color rgb="FFFF821C"/>
      </bottom>
      <diagonal/>
    </border>
    <border>
      <left style="thin">
        <color theme="0"/>
      </left>
      <right style="thin">
        <color theme="0"/>
      </right>
      <top style="thin">
        <color theme="0"/>
      </top>
      <bottom style="medium">
        <color rgb="FFFF821C"/>
      </bottom>
      <diagonal/>
    </border>
    <border>
      <left style="thin">
        <color theme="0"/>
      </left>
      <right/>
      <top style="thin">
        <color theme="0"/>
      </top>
      <bottom style="medium">
        <color rgb="FFFF821C"/>
      </bottom>
      <diagonal/>
    </border>
    <border>
      <left/>
      <right/>
      <top style="thin">
        <color rgb="FFFF821C"/>
      </top>
      <bottom style="thin">
        <color rgb="FFFF821C"/>
      </bottom>
      <diagonal/>
    </border>
    <border>
      <left/>
      <right/>
      <top style="thin">
        <color theme="0" tint="-4.9989318521683403E-2"/>
      </top>
      <bottom/>
      <diagonal/>
    </border>
    <border>
      <left/>
      <right/>
      <top style="thin">
        <color theme="0" tint="-4.9989318521683403E-2"/>
      </top>
      <bottom style="thin">
        <color theme="0" tint="-4.9989318521683403E-2"/>
      </bottom>
      <diagonal/>
    </border>
    <border>
      <left/>
      <right/>
      <top/>
      <bottom style="thin">
        <color theme="0" tint="-4.9989318521683403E-2"/>
      </bottom>
      <diagonal/>
    </border>
    <border>
      <left/>
      <right/>
      <top/>
      <bottom style="thin">
        <color rgb="FFFF821C"/>
      </bottom>
      <diagonal/>
    </border>
    <border>
      <left/>
      <right/>
      <top style="thin">
        <color rgb="FFFF821C"/>
      </top>
      <bottom/>
      <diagonal/>
    </border>
    <border>
      <left/>
      <right/>
      <top style="thin">
        <color rgb="FFFF821C"/>
      </top>
      <bottom style="thin">
        <color theme="0" tint="-4.9989318521683403E-2"/>
      </bottom>
      <diagonal/>
    </border>
    <border>
      <left/>
      <right/>
      <top style="thin">
        <color theme="0" tint="-4.9989318521683403E-2"/>
      </top>
      <bottom style="thin">
        <color rgb="FFFF821C"/>
      </bottom>
      <diagonal/>
    </border>
    <border>
      <left/>
      <right style="thin">
        <color theme="0"/>
      </right>
      <top/>
      <bottom style="medium">
        <color rgb="FFFF821C"/>
      </bottom>
      <diagonal/>
    </border>
    <border>
      <left/>
      <right/>
      <top/>
      <bottom style="medium">
        <color rgb="FFFF821C"/>
      </bottom>
      <diagonal/>
    </border>
    <border>
      <left/>
      <right/>
      <top style="medium">
        <color rgb="FFFF821C"/>
      </top>
      <bottom style="thin">
        <color rgb="FFFF821C"/>
      </bottom>
      <diagonal/>
    </border>
    <border>
      <left/>
      <right/>
      <top style="thin">
        <color rgb="FFFF821C"/>
      </top>
      <bottom style="medium">
        <color rgb="FFFF821C"/>
      </bottom>
      <diagonal/>
    </border>
    <border>
      <left/>
      <right/>
      <top style="medium">
        <color rgb="FFFF821C"/>
      </top>
      <bottom style="medium">
        <color rgb="FFFF821C"/>
      </bottom>
      <diagonal/>
    </border>
    <border>
      <left style="thin">
        <color theme="0"/>
      </left>
      <right/>
      <top style="thin">
        <color rgb="FFFF821C"/>
      </top>
      <bottom style="thin">
        <color rgb="FFFF821C"/>
      </bottom>
      <diagonal/>
    </border>
    <border>
      <left/>
      <right/>
      <top style="thin">
        <color theme="0"/>
      </top>
      <bottom/>
      <diagonal/>
    </border>
    <border>
      <left/>
      <right style="thin">
        <color theme="0"/>
      </right>
      <top style="thin">
        <color rgb="FFFF821C"/>
      </top>
      <bottom style="thin">
        <color rgb="FFFF821C"/>
      </bottom>
      <diagonal/>
    </border>
    <border>
      <left/>
      <right/>
      <top style="medium">
        <color rgb="FFFF821C"/>
      </top>
      <bottom/>
      <diagonal/>
    </border>
    <border>
      <left/>
      <right/>
      <top style="thin">
        <color theme="0"/>
      </top>
      <bottom style="medium">
        <color rgb="FFFF821C"/>
      </bottom>
      <diagonal/>
    </border>
    <border>
      <left/>
      <right/>
      <top style="thin">
        <color rgb="FFFF821C"/>
      </top>
      <bottom style="thin">
        <color theme="0"/>
      </bottom>
      <diagonal/>
    </border>
    <border>
      <left/>
      <right/>
      <top style="thin">
        <color theme="0"/>
      </top>
      <bottom style="thin">
        <color theme="0" tint="-4.9989318521683403E-2"/>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right/>
      <top style="thin">
        <color theme="0"/>
      </top>
      <bottom style="thin">
        <color rgb="FFFF821C"/>
      </bottom>
      <diagonal/>
    </border>
    <border>
      <left style="thin">
        <color theme="0"/>
      </left>
      <right/>
      <top style="thin">
        <color theme="0"/>
      </top>
      <bottom/>
      <diagonal/>
    </border>
    <border>
      <left style="thin">
        <color theme="0"/>
      </left>
      <right style="thin">
        <color theme="0"/>
      </right>
      <top/>
      <bottom/>
      <diagonal/>
    </border>
    <border>
      <left style="thin">
        <color theme="0"/>
      </left>
      <right/>
      <top/>
      <bottom/>
      <diagonal/>
    </border>
    <border>
      <left/>
      <right style="thin">
        <color theme="0"/>
      </right>
      <top/>
      <bottom/>
      <diagonal/>
    </border>
    <border>
      <left style="thin">
        <color theme="0"/>
      </left>
      <right style="thin">
        <color theme="0"/>
      </right>
      <top/>
      <bottom style="thin">
        <color rgb="FFFF821C"/>
      </bottom>
      <diagonal/>
    </border>
    <border>
      <left style="thin">
        <color theme="0"/>
      </left>
      <right/>
      <top/>
      <bottom style="thin">
        <color rgb="FFFF821C"/>
      </bottom>
      <diagonal/>
    </border>
  </borders>
  <cellStyleXfs count="16">
    <xf numFmtId="0" fontId="0" fillId="0" borderId="0"/>
    <xf numFmtId="0" fontId="3" fillId="0" borderId="0" applyBorder="0">
      <alignment wrapText="1"/>
    </xf>
    <xf numFmtId="0" fontId="4" fillId="0" borderId="0" applyBorder="0">
      <alignment wrapText="1"/>
    </xf>
    <xf numFmtId="0" fontId="5" fillId="0" borderId="0" applyBorder="0">
      <alignment wrapText="1"/>
    </xf>
    <xf numFmtId="0" fontId="6" fillId="0" borderId="0" applyBorder="0">
      <alignment wrapText="1"/>
    </xf>
    <xf numFmtId="0" fontId="7" fillId="0" borderId="0" applyBorder="0">
      <alignment wrapText="1"/>
    </xf>
    <xf numFmtId="0" fontId="2" fillId="0" borderId="0"/>
    <xf numFmtId="0" fontId="51" fillId="0" borderId="0"/>
    <xf numFmtId="9" fontId="51" fillId="0" borderId="0" applyFont="0" applyFill="0" applyBorder="0" applyAlignment="0" applyProtection="0"/>
    <xf numFmtId="9" fontId="57" fillId="0" borderId="0" applyFont="0" applyFill="0" applyBorder="0" applyAlignment="0" applyProtection="0"/>
    <xf numFmtId="0" fontId="51" fillId="0" borderId="0"/>
    <xf numFmtId="9" fontId="51" fillId="0" borderId="0" applyFont="0" applyFill="0" applyBorder="0" applyAlignment="0" applyProtection="0"/>
    <xf numFmtId="0" fontId="1" fillId="0" borderId="0"/>
    <xf numFmtId="0" fontId="51" fillId="0" borderId="0"/>
    <xf numFmtId="0" fontId="94" fillId="0" borderId="0"/>
    <xf numFmtId="0" fontId="103" fillId="0" borderId="0"/>
  </cellStyleXfs>
  <cellXfs count="695">
    <xf numFmtId="0" fontId="0" fillId="0" borderId="0" xfId="0"/>
    <xf numFmtId="0" fontId="8" fillId="0" borderId="0" xfId="0" applyFont="1" applyAlignment="1">
      <alignment wrapText="1"/>
    </xf>
    <xf numFmtId="0" fontId="9" fillId="0" borderId="0" xfId="0" applyFont="1" applyAlignment="1">
      <alignment wrapText="1"/>
    </xf>
    <xf numFmtId="164" fontId="3" fillId="0" borderId="0" xfId="0" applyNumberFormat="1" applyFont="1" applyAlignment="1">
      <alignment wrapText="1"/>
    </xf>
    <xf numFmtId="164" fontId="9" fillId="0" borderId="0" xfId="0" applyNumberFormat="1" applyFont="1" applyAlignment="1">
      <alignment wrapText="1"/>
    </xf>
    <xf numFmtId="164" fontId="9" fillId="2" borderId="0" xfId="0" applyNumberFormat="1" applyFont="1" applyFill="1" applyAlignment="1">
      <alignment wrapText="1"/>
    </xf>
    <xf numFmtId="0" fontId="3" fillId="0" borderId="0" xfId="0" applyFont="1" applyAlignment="1">
      <alignment wrapText="1"/>
    </xf>
    <xf numFmtId="0" fontId="10" fillId="0" borderId="0" xfId="0" applyFont="1" applyAlignment="1">
      <alignment horizontal="center" wrapText="1"/>
    </xf>
    <xf numFmtId="0" fontId="11" fillId="3" borderId="0" xfId="0" applyFont="1" applyFill="1" applyAlignment="1">
      <alignment horizontal="left" vertical="center" wrapText="1"/>
    </xf>
    <xf numFmtId="0" fontId="12" fillId="0" borderId="0" xfId="0" applyFont="1" applyAlignment="1">
      <alignment horizontal="right" wrapText="1"/>
    </xf>
    <xf numFmtId="0" fontId="12" fillId="0" borderId="0" xfId="0" applyFont="1" applyAlignment="1">
      <alignment horizontal="left" wrapText="1"/>
    </xf>
    <xf numFmtId="164" fontId="12" fillId="0" borderId="0" xfId="0" applyNumberFormat="1" applyFont="1" applyAlignment="1">
      <alignment horizontal="right" wrapText="1"/>
    </xf>
    <xf numFmtId="0" fontId="13" fillId="4" borderId="0" xfId="0" applyFont="1" applyFill="1" applyAlignment="1">
      <alignment wrapText="1"/>
    </xf>
    <xf numFmtId="0" fontId="9" fillId="3" borderId="0" xfId="0" applyFont="1" applyFill="1" applyAlignment="1">
      <alignment wrapText="1"/>
    </xf>
    <xf numFmtId="0" fontId="8" fillId="3" borderId="0" xfId="0" applyFont="1" applyFill="1" applyAlignment="1">
      <alignment wrapText="1"/>
    </xf>
    <xf numFmtId="0" fontId="12" fillId="0" borderId="0" xfId="0" applyFont="1" applyAlignment="1">
      <alignment wrapText="1"/>
    </xf>
    <xf numFmtId="0" fontId="13" fillId="3" borderId="0" xfId="0" applyFont="1" applyFill="1" applyAlignment="1">
      <alignment wrapText="1"/>
    </xf>
    <xf numFmtId="0" fontId="12" fillId="3" borderId="0" xfId="0" applyFont="1" applyFill="1" applyAlignment="1">
      <alignment horizontal="right" wrapText="1"/>
    </xf>
    <xf numFmtId="0" fontId="0" fillId="5" borderId="0" xfId="0" applyFill="1"/>
    <xf numFmtId="0" fontId="15" fillId="5" borderId="0" xfId="0" applyFont="1" applyFill="1" applyAlignment="1">
      <alignment wrapText="1"/>
    </xf>
    <xf numFmtId="0" fontId="16" fillId="5" borderId="0" xfId="0" applyFont="1" applyFill="1" applyAlignment="1">
      <alignment horizontal="center" wrapText="1"/>
    </xf>
    <xf numFmtId="166" fontId="15" fillId="5" borderId="0" xfId="0" applyNumberFormat="1" applyFont="1" applyFill="1" applyAlignment="1">
      <alignment wrapText="1"/>
    </xf>
    <xf numFmtId="168" fontId="15" fillId="5" borderId="0" xfId="0" applyNumberFormat="1" applyFont="1" applyFill="1" applyAlignment="1">
      <alignment wrapText="1"/>
    </xf>
    <xf numFmtId="0" fontId="15" fillId="5" borderId="0" xfId="0" applyFont="1" applyFill="1" applyAlignment="1">
      <alignment horizontal="left" wrapText="1"/>
    </xf>
    <xf numFmtId="0" fontId="16" fillId="5" borderId="0" xfId="0" applyFont="1" applyFill="1" applyAlignment="1">
      <alignment wrapText="1"/>
    </xf>
    <xf numFmtId="0" fontId="15" fillId="5" borderId="0" xfId="0" applyFont="1" applyFill="1" applyAlignment="1">
      <alignment horizontal="right" wrapText="1"/>
    </xf>
    <xf numFmtId="0" fontId="16" fillId="5" borderId="0" xfId="0" applyFont="1" applyFill="1" applyAlignment="1">
      <alignment horizontal="left" wrapText="1"/>
    </xf>
    <xf numFmtId="0" fontId="15" fillId="5" borderId="0" xfId="0" applyFont="1" applyFill="1" applyAlignment="1">
      <alignment horizontal="center" wrapText="1"/>
    </xf>
    <xf numFmtId="0" fontId="16" fillId="5" borderId="0" xfId="0" applyFont="1" applyFill="1" applyAlignment="1">
      <alignment horizontal="center" vertical="center" wrapText="1"/>
    </xf>
    <xf numFmtId="0" fontId="16" fillId="5" borderId="0" xfId="0" applyFont="1" applyFill="1" applyAlignment="1">
      <alignment horizontal="right" wrapText="1"/>
    </xf>
    <xf numFmtId="0" fontId="27" fillId="5" borderId="0" xfId="0" applyFont="1" applyFill="1" applyAlignment="1">
      <alignment wrapText="1"/>
    </xf>
    <xf numFmtId="0" fontId="19" fillId="5" borderId="0" xfId="0" applyFont="1" applyFill="1" applyAlignment="1">
      <alignment wrapText="1"/>
    </xf>
    <xf numFmtId="0" fontId="22" fillId="5" borderId="0" xfId="0" applyFont="1" applyFill="1" applyAlignment="1">
      <alignment wrapText="1"/>
    </xf>
    <xf numFmtId="0" fontId="25" fillId="5" borderId="0" xfId="0" applyFont="1" applyFill="1" applyAlignment="1">
      <alignment wrapText="1"/>
    </xf>
    <xf numFmtId="0" fontId="23" fillId="5" borderId="0" xfId="0" applyFont="1" applyFill="1" applyAlignment="1">
      <alignment wrapText="1"/>
    </xf>
    <xf numFmtId="166" fontId="22" fillId="5" borderId="0" xfId="0" applyNumberFormat="1" applyFont="1" applyFill="1" applyAlignment="1">
      <alignment wrapText="1"/>
    </xf>
    <xf numFmtId="0" fontId="18" fillId="5" borderId="0" xfId="0" applyFont="1" applyFill="1" applyAlignment="1">
      <alignment vertical="center" wrapText="1"/>
    </xf>
    <xf numFmtId="0" fontId="25" fillId="5" borderId="0" xfId="0" applyFont="1" applyFill="1" applyAlignment="1">
      <alignment horizontal="center" wrapText="1"/>
    </xf>
    <xf numFmtId="0" fontId="25" fillId="5" borderId="0" xfId="0" applyFont="1" applyFill="1" applyAlignment="1">
      <alignment horizontal="right" wrapText="1"/>
    </xf>
    <xf numFmtId="0" fontId="22" fillId="5" borderId="0" xfId="0" applyFont="1" applyFill="1" applyAlignment="1">
      <alignment horizontal="center" wrapText="1"/>
    </xf>
    <xf numFmtId="164" fontId="22" fillId="5" borderId="0" xfId="0" applyNumberFormat="1" applyFont="1" applyFill="1" applyAlignment="1">
      <alignment wrapText="1"/>
    </xf>
    <xf numFmtId="0" fontId="16" fillId="5" borderId="0" xfId="0" applyFont="1" applyFill="1" applyAlignment="1">
      <alignment horizontal="right" vertical="center" wrapText="1"/>
    </xf>
    <xf numFmtId="0" fontId="3" fillId="5" borderId="0" xfId="0" applyFont="1" applyFill="1" applyAlignment="1">
      <alignment wrapText="1"/>
    </xf>
    <xf numFmtId="0" fontId="17" fillId="5" borderId="0" xfId="0" applyFont="1" applyFill="1" applyAlignment="1">
      <alignment wrapText="1"/>
    </xf>
    <xf numFmtId="0" fontId="15" fillId="5" borderId="0" xfId="0" applyFont="1" applyFill="1" applyAlignment="1">
      <alignment vertical="center" wrapText="1"/>
    </xf>
    <xf numFmtId="0" fontId="20" fillId="5" borderId="0" xfId="0" applyFont="1" applyFill="1" applyAlignment="1">
      <alignment wrapText="1"/>
    </xf>
    <xf numFmtId="0" fontId="15" fillId="5" borderId="0" xfId="0" applyFont="1" applyFill="1" applyAlignment="1">
      <alignment horizontal="left" vertical="center" wrapText="1"/>
    </xf>
    <xf numFmtId="0" fontId="31" fillId="5" borderId="0" xfId="0" applyFont="1" applyFill="1"/>
    <xf numFmtId="0" fontId="33" fillId="5" borderId="0" xfId="0" applyFont="1" applyFill="1"/>
    <xf numFmtId="0" fontId="34" fillId="5" borderId="0" xfId="0" applyFont="1" applyFill="1"/>
    <xf numFmtId="0" fontId="35" fillId="5" borderId="0" xfId="0" applyFont="1" applyFill="1"/>
    <xf numFmtId="164" fontId="3" fillId="5" borderId="0" xfId="0" applyNumberFormat="1" applyFont="1" applyFill="1" applyAlignment="1">
      <alignment wrapText="1"/>
    </xf>
    <xf numFmtId="0" fontId="16" fillId="5" borderId="0" xfId="0" applyFont="1" applyFill="1" applyAlignment="1">
      <alignment vertical="center" wrapText="1"/>
    </xf>
    <xf numFmtId="0" fontId="15" fillId="5" borderId="0" xfId="0" applyFont="1" applyFill="1" applyAlignment="1">
      <alignment horizontal="center" vertical="center" wrapText="1"/>
    </xf>
    <xf numFmtId="0" fontId="38" fillId="5" borderId="0" xfId="0" applyFont="1" applyFill="1"/>
    <xf numFmtId="0" fontId="31" fillId="5" borderId="0" xfId="0" applyFont="1" applyFill="1" applyAlignment="1">
      <alignment horizontal="center"/>
    </xf>
    <xf numFmtId="0" fontId="39" fillId="5" borderId="0" xfId="0" applyFont="1" applyFill="1"/>
    <xf numFmtId="0" fontId="23" fillId="5" borderId="0" xfId="0" applyFont="1" applyFill="1"/>
    <xf numFmtId="0" fontId="24" fillId="5" borderId="0" xfId="0" applyFont="1" applyFill="1"/>
    <xf numFmtId="0" fontId="42" fillId="5" borderId="0" xfId="0" applyFont="1" applyFill="1"/>
    <xf numFmtId="0" fontId="43" fillId="5" borderId="0" xfId="0" applyFont="1" applyFill="1"/>
    <xf numFmtId="0" fontId="44" fillId="5" borderId="0" xfId="0" applyFont="1" applyFill="1"/>
    <xf numFmtId="0" fontId="45" fillId="5" borderId="0" xfId="0" applyFont="1" applyFill="1"/>
    <xf numFmtId="0" fontId="46" fillId="5" borderId="0" xfId="0" applyFont="1" applyFill="1"/>
    <xf numFmtId="0" fontId="31" fillId="6" borderId="1" xfId="0" applyFont="1" applyFill="1" applyBorder="1" applyAlignment="1">
      <alignment horizontal="center"/>
    </xf>
    <xf numFmtId="0" fontId="47" fillId="5" borderId="0" xfId="0" applyFont="1" applyFill="1"/>
    <xf numFmtId="0" fontId="48" fillId="5" borderId="0" xfId="0" applyFont="1" applyFill="1" applyAlignment="1">
      <alignment wrapText="1"/>
    </xf>
    <xf numFmtId="0" fontId="38" fillId="5" borderId="0" xfId="0" applyFont="1" applyFill="1" applyAlignment="1">
      <alignment wrapText="1"/>
    </xf>
    <xf numFmtId="0" fontId="50" fillId="5" borderId="0" xfId="0" applyFont="1" applyFill="1"/>
    <xf numFmtId="0" fontId="18" fillId="5" borderId="0" xfId="0" applyFont="1" applyFill="1" applyAlignment="1">
      <alignment horizontal="left" vertical="center" wrapText="1"/>
    </xf>
    <xf numFmtId="0" fontId="40" fillId="5" borderId="0" xfId="0" applyFont="1" applyFill="1" applyAlignment="1">
      <alignment horizontal="left" vertical="center" wrapText="1"/>
    </xf>
    <xf numFmtId="0" fontId="31" fillId="5" borderId="0" xfId="2" applyFont="1" applyFill="1" applyAlignment="1"/>
    <xf numFmtId="0" fontId="15" fillId="5" borderId="0" xfId="0" applyFont="1" applyFill="1" applyAlignment="1">
      <alignment vertical="center"/>
    </xf>
    <xf numFmtId="0" fontId="38" fillId="5" borderId="0" xfId="0" applyFont="1" applyFill="1" applyAlignment="1">
      <alignment horizontal="left" vertical="center" wrapText="1"/>
    </xf>
    <xf numFmtId="0" fontId="35" fillId="5" borderId="0" xfId="0" applyFont="1" applyFill="1" applyAlignment="1">
      <alignment horizontal="left" indent="2"/>
    </xf>
    <xf numFmtId="0" fontId="52" fillId="5" borderId="0" xfId="0" applyFont="1" applyFill="1"/>
    <xf numFmtId="3" fontId="56" fillId="5" borderId="0" xfId="2" applyNumberFormat="1" applyFont="1" applyFill="1" applyAlignment="1"/>
    <xf numFmtId="0" fontId="31" fillId="5" borderId="0" xfId="7" applyFont="1" applyFill="1"/>
    <xf numFmtId="10" fontId="31" fillId="5" borderId="0" xfId="7" applyNumberFormat="1" applyFont="1" applyFill="1"/>
    <xf numFmtId="14" fontId="16" fillId="5" borderId="0" xfId="0" applyNumberFormat="1" applyFont="1" applyFill="1" applyAlignment="1">
      <alignment horizontal="right" vertical="center" wrapText="1"/>
    </xf>
    <xf numFmtId="0" fontId="59" fillId="5" borderId="0" xfId="0" applyFont="1" applyFill="1"/>
    <xf numFmtId="0" fontId="26" fillId="5" borderId="0" xfId="0" applyFont="1" applyFill="1" applyAlignment="1">
      <alignment wrapText="1"/>
    </xf>
    <xf numFmtId="0" fontId="63" fillId="5" borderId="0" xfId="0" applyFont="1" applyFill="1" applyAlignment="1">
      <alignment wrapText="1"/>
    </xf>
    <xf numFmtId="0" fontId="64" fillId="5" borderId="0" xfId="0" applyFont="1" applyFill="1" applyAlignment="1">
      <alignment vertical="center" wrapText="1"/>
    </xf>
    <xf numFmtId="0" fontId="38" fillId="5" borderId="0" xfId="0" applyFont="1" applyFill="1" applyAlignment="1">
      <alignment horizontal="right" wrapText="1"/>
    </xf>
    <xf numFmtId="0" fontId="38" fillId="5" borderId="0" xfId="0" applyFont="1" applyFill="1" applyAlignment="1">
      <alignment vertical="center" wrapText="1"/>
    </xf>
    <xf numFmtId="0" fontId="31" fillId="5" borderId="0" xfId="2" applyFont="1" applyFill="1" applyBorder="1" applyAlignment="1"/>
    <xf numFmtId="3" fontId="31" fillId="5" borderId="0" xfId="2" applyNumberFormat="1" applyFont="1" applyFill="1" applyBorder="1" applyAlignment="1"/>
    <xf numFmtId="0" fontId="31" fillId="5" borderId="0" xfId="0" applyFont="1" applyFill="1" applyAlignment="1">
      <alignment wrapText="1"/>
    </xf>
    <xf numFmtId="0" fontId="66" fillId="5" borderId="0" xfId="0" applyFont="1" applyFill="1" applyAlignment="1">
      <alignment horizontal="left" vertical="center" wrapText="1"/>
    </xf>
    <xf numFmtId="0" fontId="67" fillId="5" borderId="0" xfId="0" applyFont="1" applyFill="1" applyAlignment="1">
      <alignment vertical="center" wrapText="1"/>
    </xf>
    <xf numFmtId="0" fontId="68" fillId="5" borderId="0" xfId="0" applyFont="1" applyFill="1"/>
    <xf numFmtId="0" fontId="70" fillId="5" borderId="0" xfId="0" applyFont="1" applyFill="1" applyAlignment="1">
      <alignment wrapText="1"/>
    </xf>
    <xf numFmtId="0" fontId="71" fillId="5" borderId="0" xfId="0" applyFont="1" applyFill="1"/>
    <xf numFmtId="0" fontId="64" fillId="5" borderId="0" xfId="0" applyFont="1" applyFill="1" applyAlignment="1">
      <alignment horizontal="left" vertical="center" wrapText="1"/>
    </xf>
    <xf numFmtId="0" fontId="66" fillId="5" borderId="0" xfId="0" applyFont="1" applyFill="1" applyAlignment="1">
      <alignment vertical="center" wrapText="1"/>
    </xf>
    <xf numFmtId="0" fontId="48" fillId="5" borderId="0" xfId="0" applyFont="1" applyFill="1" applyAlignment="1">
      <alignment horizontal="center" vertical="center" wrapText="1"/>
    </xf>
    <xf numFmtId="3" fontId="31" fillId="5" borderId="0" xfId="10" applyNumberFormat="1" applyFont="1" applyFill="1"/>
    <xf numFmtId="4" fontId="31" fillId="5" borderId="0" xfId="10" applyNumberFormat="1" applyFont="1" applyFill="1"/>
    <xf numFmtId="3" fontId="15" fillId="5" borderId="0" xfId="0" applyNumberFormat="1" applyFont="1" applyFill="1" applyAlignment="1">
      <alignment wrapText="1"/>
    </xf>
    <xf numFmtId="3" fontId="56" fillId="5" borderId="0" xfId="10" applyNumberFormat="1" applyFont="1" applyFill="1"/>
    <xf numFmtId="166" fontId="18" fillId="5" borderId="0" xfId="0" applyNumberFormat="1" applyFont="1" applyFill="1" applyAlignment="1">
      <alignment horizontal="right" vertical="center" wrapText="1"/>
    </xf>
    <xf numFmtId="0" fontId="69" fillId="5" borderId="0" xfId="0" applyFont="1" applyFill="1" applyAlignment="1">
      <alignment vertical="center" wrapText="1"/>
    </xf>
    <xf numFmtId="3" fontId="73" fillId="5" borderId="0" xfId="0" applyNumberFormat="1" applyFont="1" applyFill="1" applyAlignment="1">
      <alignment horizontal="right" vertical="center" wrapText="1"/>
    </xf>
    <xf numFmtId="3" fontId="61" fillId="5" borderId="0" xfId="0" applyNumberFormat="1" applyFont="1" applyFill="1" applyAlignment="1">
      <alignment horizontal="right" vertical="center" wrapText="1"/>
    </xf>
    <xf numFmtId="0" fontId="45" fillId="5" borderId="0" xfId="0" applyFont="1" applyFill="1" applyAlignment="1">
      <alignment wrapText="1"/>
    </xf>
    <xf numFmtId="0" fontId="74" fillId="5" borderId="0" xfId="0" applyFont="1" applyFill="1"/>
    <xf numFmtId="0" fontId="16" fillId="5" borderId="0" xfId="0" applyFont="1" applyFill="1" applyAlignment="1">
      <alignment horizontal="left" vertical="center" wrapText="1"/>
    </xf>
    <xf numFmtId="0" fontId="75" fillId="5" borderId="0" xfId="0" applyFont="1" applyFill="1"/>
    <xf numFmtId="0" fontId="18" fillId="5" borderId="12" xfId="0" applyFont="1" applyFill="1" applyBorder="1" applyAlignment="1">
      <alignment vertical="center" wrapText="1"/>
    </xf>
    <xf numFmtId="3" fontId="31" fillId="5" borderId="10" xfId="10" applyNumberFormat="1" applyFont="1" applyFill="1" applyBorder="1"/>
    <xf numFmtId="0" fontId="81" fillId="5" borderId="0" xfId="0" applyFont="1" applyFill="1" applyAlignment="1">
      <alignment horizontal="center"/>
    </xf>
    <xf numFmtId="3" fontId="78" fillId="7" borderId="7" xfId="10" applyNumberFormat="1" applyFont="1" applyFill="1" applyBorder="1"/>
    <xf numFmtId="14" fontId="16" fillId="5" borderId="21" xfId="0" applyNumberFormat="1" applyFont="1" applyFill="1" applyBorder="1" applyAlignment="1">
      <alignment horizontal="right" vertical="center" wrapText="1"/>
    </xf>
    <xf numFmtId="0" fontId="16" fillId="5" borderId="21" xfId="0" applyFont="1" applyFill="1" applyBorder="1" applyAlignment="1">
      <alignment horizontal="right" vertical="center" wrapText="1"/>
    </xf>
    <xf numFmtId="0" fontId="34" fillId="5" borderId="11" xfId="0" applyFont="1" applyFill="1" applyBorder="1"/>
    <xf numFmtId="0" fontId="31" fillId="5" borderId="11" xfId="0" applyFont="1" applyFill="1" applyBorder="1"/>
    <xf numFmtId="0" fontId="20" fillId="5" borderId="0" xfId="0" applyFont="1" applyFill="1" applyAlignment="1">
      <alignment vertical="center" wrapText="1"/>
    </xf>
    <xf numFmtId="0" fontId="78" fillId="5" borderId="19" xfId="0" applyFont="1" applyFill="1" applyBorder="1" applyAlignment="1">
      <alignment horizontal="left" vertical="center" wrapText="1"/>
    </xf>
    <xf numFmtId="3" fontId="78" fillId="5" borderId="19" xfId="0" applyNumberFormat="1" applyFont="1" applyFill="1" applyBorder="1" applyAlignment="1">
      <alignment vertical="center"/>
    </xf>
    <xf numFmtId="0" fontId="0" fillId="5" borderId="0" xfId="0" applyFill="1" applyAlignment="1">
      <alignment vertical="center"/>
    </xf>
    <xf numFmtId="3" fontId="0" fillId="5" borderId="0" xfId="0" applyNumberFormat="1" applyFill="1" applyAlignment="1">
      <alignment vertical="center"/>
    </xf>
    <xf numFmtId="0" fontId="15" fillId="5" borderId="8" xfId="0" applyFont="1" applyFill="1" applyBorder="1" applyAlignment="1">
      <alignment horizontal="left" vertical="center" wrapText="1"/>
    </xf>
    <xf numFmtId="3" fontId="37" fillId="5" borderId="0" xfId="0" applyNumberFormat="1" applyFont="1" applyFill="1" applyAlignment="1">
      <alignment vertical="center"/>
    </xf>
    <xf numFmtId="3" fontId="31" fillId="5" borderId="0" xfId="0" applyNumberFormat="1" applyFont="1" applyFill="1" applyAlignment="1">
      <alignment horizontal="right" vertical="center" wrapText="1"/>
    </xf>
    <xf numFmtId="0" fontId="79" fillId="5" borderId="0" xfId="0" applyFont="1" applyFill="1" applyAlignment="1">
      <alignment vertical="center" wrapText="1"/>
    </xf>
    <xf numFmtId="3" fontId="37" fillId="5" borderId="10" xfId="0" applyNumberFormat="1" applyFont="1" applyFill="1" applyBorder="1" applyAlignment="1">
      <alignment vertical="center"/>
    </xf>
    <xf numFmtId="3" fontId="31" fillId="5" borderId="0" xfId="0" applyNumberFormat="1" applyFont="1" applyFill="1" applyAlignment="1">
      <alignment vertical="center"/>
    </xf>
    <xf numFmtId="0" fontId="31" fillId="5" borderId="0" xfId="0" applyFont="1" applyFill="1" applyAlignment="1">
      <alignment horizontal="right" vertical="center"/>
    </xf>
    <xf numFmtId="3" fontId="31" fillId="5" borderId="10" xfId="0" applyNumberFormat="1" applyFont="1" applyFill="1" applyBorder="1" applyAlignment="1">
      <alignment vertical="center"/>
    </xf>
    <xf numFmtId="3" fontId="31" fillId="5" borderId="0" xfId="0" applyNumberFormat="1" applyFont="1" applyFill="1" applyAlignment="1">
      <alignment horizontal="right" vertical="center"/>
    </xf>
    <xf numFmtId="0" fontId="3" fillId="5" borderId="0" xfId="0" applyFont="1" applyFill="1" applyAlignment="1">
      <alignment vertical="center" wrapText="1"/>
    </xf>
    <xf numFmtId="0" fontId="51" fillId="5" borderId="0" xfId="0" applyFont="1" applyFill="1" applyAlignment="1">
      <alignment vertical="center"/>
    </xf>
    <xf numFmtId="0" fontId="61" fillId="5" borderId="15" xfId="0" applyFont="1" applyFill="1" applyBorder="1" applyAlignment="1">
      <alignment vertical="center" wrapText="1"/>
    </xf>
    <xf numFmtId="14" fontId="83" fillId="5" borderId="3" xfId="0" quotePrefix="1" applyNumberFormat="1" applyFont="1" applyFill="1" applyBorder="1" applyAlignment="1">
      <alignment horizontal="right" vertical="center"/>
    </xf>
    <xf numFmtId="14" fontId="83" fillId="5" borderId="4" xfId="0" quotePrefix="1" applyNumberFormat="1" applyFont="1" applyFill="1" applyBorder="1" applyAlignment="1">
      <alignment horizontal="right" vertical="center"/>
    </xf>
    <xf numFmtId="0" fontId="83" fillId="5" borderId="5" xfId="0" applyFont="1" applyFill="1" applyBorder="1" applyAlignment="1">
      <alignment horizontal="center" vertical="center" wrapText="1"/>
    </xf>
    <xf numFmtId="0" fontId="83" fillId="5" borderId="6" xfId="0" applyFont="1" applyFill="1" applyBorder="1" applyAlignment="1">
      <alignment horizontal="center" vertical="center" wrapText="1"/>
    </xf>
    <xf numFmtId="3" fontId="78" fillId="5" borderId="17" xfId="10" applyNumberFormat="1" applyFont="1" applyFill="1" applyBorder="1" applyAlignment="1">
      <alignment vertical="center"/>
    </xf>
    <xf numFmtId="2" fontId="78" fillId="5" borderId="17" xfId="10" applyNumberFormat="1" applyFont="1" applyFill="1" applyBorder="1" applyAlignment="1">
      <alignment vertical="center"/>
    </xf>
    <xf numFmtId="0" fontId="48" fillId="5" borderId="0" xfId="0" applyFont="1" applyFill="1" applyAlignment="1">
      <alignment vertical="center" wrapText="1"/>
    </xf>
    <xf numFmtId="2" fontId="31" fillId="5" borderId="0" xfId="10" applyNumberFormat="1" applyFont="1" applyFill="1" applyAlignment="1">
      <alignment vertical="center"/>
    </xf>
    <xf numFmtId="0" fontId="80" fillId="5" borderId="12" xfId="0" applyFont="1" applyFill="1" applyBorder="1" applyAlignment="1">
      <alignment vertical="center" wrapText="1"/>
    </xf>
    <xf numFmtId="3" fontId="78" fillId="5" borderId="7" xfId="13" applyNumberFormat="1" applyFont="1" applyFill="1" applyBorder="1" applyAlignment="1">
      <alignment vertical="center"/>
    </xf>
    <xf numFmtId="3" fontId="78" fillId="5" borderId="0" xfId="13" applyNumberFormat="1" applyFont="1" applyFill="1" applyAlignment="1">
      <alignment vertical="center"/>
    </xf>
    <xf numFmtId="3" fontId="78" fillId="5" borderId="12" xfId="10" applyNumberFormat="1" applyFont="1" applyFill="1" applyBorder="1" applyAlignment="1">
      <alignment vertical="center"/>
    </xf>
    <xf numFmtId="2" fontId="78" fillId="5" borderId="0" xfId="10" applyNumberFormat="1" applyFont="1" applyFill="1" applyAlignment="1">
      <alignment vertical="center"/>
    </xf>
    <xf numFmtId="0" fontId="80" fillId="5" borderId="7" xfId="0" applyFont="1" applyFill="1" applyBorder="1" applyAlignment="1">
      <alignment vertical="center" wrapText="1"/>
    </xf>
    <xf numFmtId="3" fontId="78" fillId="5" borderId="7" xfId="10" applyNumberFormat="1" applyFont="1" applyFill="1" applyBorder="1" applyAlignment="1">
      <alignment vertical="center"/>
    </xf>
    <xf numFmtId="2" fontId="78" fillId="5" borderId="7" xfId="10" applyNumberFormat="1" applyFont="1" applyFill="1" applyBorder="1" applyAlignment="1">
      <alignment vertical="center"/>
    </xf>
    <xf numFmtId="3" fontId="31" fillId="5" borderId="10" xfId="10" applyNumberFormat="1" applyFont="1" applyFill="1" applyBorder="1" applyAlignment="1">
      <alignment vertical="center"/>
    </xf>
    <xf numFmtId="3" fontId="37" fillId="5" borderId="0" xfId="10" applyNumberFormat="1" applyFont="1" applyFill="1" applyAlignment="1">
      <alignment vertical="center"/>
    </xf>
    <xf numFmtId="3" fontId="31" fillId="5" borderId="0" xfId="10" applyNumberFormat="1" applyFont="1" applyFill="1" applyAlignment="1">
      <alignment vertical="center"/>
    </xf>
    <xf numFmtId="0" fontId="80" fillId="5" borderId="18" xfId="0" applyFont="1" applyFill="1" applyBorder="1" applyAlignment="1">
      <alignment vertical="center" wrapText="1"/>
    </xf>
    <xf numFmtId="3" fontId="78" fillId="5" borderId="18" xfId="0" applyNumberFormat="1" applyFont="1" applyFill="1" applyBorder="1" applyAlignment="1">
      <alignment vertical="center"/>
    </xf>
    <xf numFmtId="2" fontId="78" fillId="5" borderId="18" xfId="0" applyNumberFormat="1" applyFont="1" applyFill="1" applyBorder="1" applyAlignment="1">
      <alignment vertical="center"/>
    </xf>
    <xf numFmtId="166" fontId="16" fillId="5" borderId="0" xfId="0" applyNumberFormat="1" applyFont="1" applyFill="1" applyAlignment="1">
      <alignment vertical="center" wrapText="1"/>
    </xf>
    <xf numFmtId="169" fontId="16" fillId="5" borderId="0" xfId="0" applyNumberFormat="1" applyFont="1" applyFill="1" applyAlignment="1">
      <alignment vertical="center" wrapText="1"/>
    </xf>
    <xf numFmtId="0" fontId="61" fillId="5" borderId="0" xfId="0" applyFont="1" applyFill="1" applyAlignment="1">
      <alignment vertical="center" wrapText="1"/>
    </xf>
    <xf numFmtId="0" fontId="80" fillId="5" borderId="16" xfId="0" applyFont="1" applyFill="1" applyBorder="1" applyAlignment="1">
      <alignment vertical="center" wrapText="1"/>
    </xf>
    <xf numFmtId="166" fontId="78" fillId="5" borderId="18" xfId="0" applyNumberFormat="1" applyFont="1" applyFill="1" applyBorder="1" applyAlignment="1">
      <alignment vertical="center" wrapText="1"/>
    </xf>
    <xf numFmtId="167" fontId="78" fillId="5" borderId="18" xfId="0" applyNumberFormat="1" applyFont="1" applyFill="1" applyBorder="1" applyAlignment="1">
      <alignment vertical="center" wrapText="1"/>
    </xf>
    <xf numFmtId="0" fontId="31" fillId="5" borderId="0" xfId="2" applyFont="1" applyFill="1" applyAlignment="1">
      <alignment vertical="center"/>
    </xf>
    <xf numFmtId="0" fontId="53" fillId="5" borderId="0" xfId="2" applyFont="1" applyFill="1" applyAlignment="1">
      <alignment vertical="center"/>
    </xf>
    <xf numFmtId="49" fontId="15" fillId="5" borderId="0" xfId="0" applyNumberFormat="1" applyFont="1" applyFill="1" applyAlignment="1" applyProtection="1">
      <alignment vertical="center"/>
      <protection locked="0"/>
    </xf>
    <xf numFmtId="165" fontId="16" fillId="5" borderId="0" xfId="0" applyNumberFormat="1" applyFont="1" applyFill="1" applyAlignment="1">
      <alignment horizontal="right" vertical="center" wrapText="1"/>
    </xf>
    <xf numFmtId="3" fontId="31" fillId="5" borderId="0" xfId="2" applyNumberFormat="1" applyFont="1" applyFill="1" applyAlignment="1">
      <alignment vertical="center"/>
    </xf>
    <xf numFmtId="0" fontId="19" fillId="5" borderId="0" xfId="0" applyFont="1" applyFill="1" applyAlignment="1">
      <alignment vertical="center" wrapText="1"/>
    </xf>
    <xf numFmtId="0" fontId="48" fillId="5" borderId="0" xfId="0" applyFont="1" applyFill="1" applyAlignment="1">
      <alignment vertical="center"/>
    </xf>
    <xf numFmtId="0" fontId="80" fillId="5" borderId="7" xfId="0" applyFont="1" applyFill="1" applyBorder="1" applyAlignment="1">
      <alignment vertical="center"/>
    </xf>
    <xf numFmtId="49" fontId="54" fillId="5" borderId="0" xfId="0" applyNumberFormat="1" applyFont="1" applyFill="1" applyAlignment="1" applyProtection="1">
      <alignment vertical="center"/>
      <protection locked="0"/>
    </xf>
    <xf numFmtId="0" fontId="55" fillId="5" borderId="0" xfId="2" applyFont="1" applyFill="1" applyAlignment="1">
      <alignment vertical="center"/>
    </xf>
    <xf numFmtId="0" fontId="21" fillId="5" borderId="0" xfId="0" applyFont="1" applyFill="1" applyAlignment="1">
      <alignment vertical="center" wrapText="1"/>
    </xf>
    <xf numFmtId="0" fontId="52" fillId="5" borderId="7" xfId="0" applyFont="1" applyFill="1" applyBorder="1" applyAlignment="1">
      <alignment vertical="center"/>
    </xf>
    <xf numFmtId="0" fontId="52" fillId="5" borderId="0" xfId="2" applyFont="1" applyFill="1" applyBorder="1" applyAlignment="1">
      <alignment vertical="center"/>
    </xf>
    <xf numFmtId="3" fontId="31" fillId="5" borderId="0" xfId="2" applyNumberFormat="1" applyFont="1" applyFill="1" applyBorder="1" applyAlignment="1">
      <alignment vertical="center"/>
    </xf>
    <xf numFmtId="2" fontId="31" fillId="5" borderId="0" xfId="2" applyNumberFormat="1" applyFont="1" applyFill="1" applyBorder="1" applyAlignment="1">
      <alignment vertical="center"/>
    </xf>
    <xf numFmtId="0" fontId="31" fillId="5" borderId="0" xfId="0" applyFont="1" applyFill="1" applyAlignment="1">
      <alignment vertical="center"/>
    </xf>
    <xf numFmtId="166" fontId="3" fillId="5" borderId="0" xfId="0" applyNumberFormat="1" applyFont="1" applyFill="1" applyAlignment="1">
      <alignment vertical="center" wrapText="1"/>
    </xf>
    <xf numFmtId="0" fontId="38" fillId="5" borderId="0" xfId="0" applyFont="1" applyFill="1" applyAlignment="1">
      <alignment vertical="center"/>
    </xf>
    <xf numFmtId="0" fontId="47" fillId="5" borderId="0" xfId="0" applyFont="1" applyFill="1" applyAlignment="1">
      <alignment vertical="center" wrapText="1"/>
    </xf>
    <xf numFmtId="0" fontId="61" fillId="0" borderId="15" xfId="0" applyFont="1" applyBorder="1" applyAlignment="1">
      <alignment vertical="center" wrapText="1"/>
    </xf>
    <xf numFmtId="14" fontId="83" fillId="0" borderId="3" xfId="0" quotePrefix="1" applyNumberFormat="1" applyFont="1" applyBorder="1" applyAlignment="1">
      <alignment horizontal="right" vertical="center"/>
    </xf>
    <xf numFmtId="14" fontId="83" fillId="0" borderId="4" xfId="0" quotePrefix="1" applyNumberFormat="1" applyFont="1" applyBorder="1" applyAlignment="1">
      <alignment horizontal="right" vertical="center"/>
    </xf>
    <xf numFmtId="0" fontId="83" fillId="0" borderId="5" xfId="0" applyFont="1" applyBorder="1" applyAlignment="1">
      <alignment horizontal="center" vertical="center" wrapText="1"/>
    </xf>
    <xf numFmtId="0" fontId="83" fillId="0" borderId="6" xfId="0" applyFont="1" applyBorder="1" applyAlignment="1">
      <alignment horizontal="center" vertical="center" wrapText="1"/>
    </xf>
    <xf numFmtId="0" fontId="76" fillId="5" borderId="7" xfId="0" applyFont="1" applyFill="1" applyBorder="1" applyAlignment="1">
      <alignment vertical="center" wrapText="1"/>
    </xf>
    <xf numFmtId="0" fontId="17" fillId="5" borderId="0" xfId="0" applyFont="1" applyFill="1" applyAlignment="1">
      <alignment horizontal="right" vertical="center" wrapText="1"/>
    </xf>
    <xf numFmtId="4" fontId="37" fillId="5" borderId="0" xfId="9" applyNumberFormat="1" applyFont="1" applyFill="1" applyBorder="1" applyAlignment="1">
      <alignment vertical="center"/>
    </xf>
    <xf numFmtId="3" fontId="37" fillId="5" borderId="11" xfId="0" applyNumberFormat="1" applyFont="1" applyFill="1" applyBorder="1" applyAlignment="1">
      <alignment vertical="center"/>
    </xf>
    <xf numFmtId="4" fontId="37" fillId="5" borderId="11" xfId="9" applyNumberFormat="1" applyFont="1" applyFill="1" applyBorder="1" applyAlignment="1">
      <alignment vertical="center"/>
    </xf>
    <xf numFmtId="3" fontId="37" fillId="5" borderId="12" xfId="0" applyNumberFormat="1" applyFont="1" applyFill="1" applyBorder="1" applyAlignment="1">
      <alignment vertical="center"/>
    </xf>
    <xf numFmtId="2" fontId="52" fillId="5" borderId="0" xfId="0" applyNumberFormat="1" applyFont="1" applyFill="1" applyAlignment="1">
      <alignment horizontal="right" vertical="center"/>
    </xf>
    <xf numFmtId="17" fontId="38" fillId="5" borderId="0" xfId="0" applyNumberFormat="1" applyFont="1" applyFill="1" applyAlignment="1">
      <alignment vertical="center" wrapText="1"/>
    </xf>
    <xf numFmtId="0" fontId="15" fillId="5" borderId="11" xfId="0" applyFont="1" applyFill="1" applyBorder="1" applyAlignment="1">
      <alignment vertical="center" wrapText="1"/>
    </xf>
    <xf numFmtId="3" fontId="31" fillId="5" borderId="11" xfId="0" applyNumberFormat="1" applyFont="1" applyFill="1" applyBorder="1" applyAlignment="1">
      <alignment vertical="center"/>
    </xf>
    <xf numFmtId="0" fontId="76" fillId="5" borderId="11" xfId="0" applyFont="1" applyFill="1" applyBorder="1" applyAlignment="1">
      <alignment vertical="center" wrapText="1"/>
    </xf>
    <xf numFmtId="3" fontId="31" fillId="5" borderId="12" xfId="0" applyNumberFormat="1" applyFont="1" applyFill="1" applyBorder="1" applyAlignment="1">
      <alignment vertical="center"/>
    </xf>
    <xf numFmtId="2" fontId="52" fillId="5" borderId="12" xfId="0" applyNumberFormat="1" applyFont="1" applyFill="1" applyBorder="1" applyAlignment="1">
      <alignment horizontal="right" vertical="center"/>
    </xf>
    <xf numFmtId="4" fontId="37" fillId="5" borderId="0" xfId="9" applyNumberFormat="1" applyFont="1" applyFill="1" applyAlignment="1">
      <alignment vertical="center"/>
    </xf>
    <xf numFmtId="4" fontId="37" fillId="5" borderId="0" xfId="0" applyNumberFormat="1" applyFont="1" applyFill="1" applyAlignment="1">
      <alignment vertical="center"/>
    </xf>
    <xf numFmtId="4" fontId="37" fillId="5" borderId="12" xfId="9" applyNumberFormat="1" applyFont="1" applyFill="1" applyBorder="1" applyAlignment="1">
      <alignment vertical="center"/>
    </xf>
    <xf numFmtId="0" fontId="15" fillId="5" borderId="12" xfId="0" applyFont="1" applyFill="1" applyBorder="1" applyAlignment="1">
      <alignment vertical="center" wrapText="1"/>
    </xf>
    <xf numFmtId="0" fontId="19" fillId="5" borderId="12" xfId="0" applyFont="1" applyFill="1" applyBorder="1" applyAlignment="1">
      <alignment vertical="center" wrapText="1"/>
    </xf>
    <xf numFmtId="0" fontId="47" fillId="5" borderId="0" xfId="0" applyFont="1" applyFill="1" applyAlignment="1">
      <alignment vertical="center"/>
    </xf>
    <xf numFmtId="0" fontId="50" fillId="5" borderId="0" xfId="0" applyFont="1" applyFill="1" applyAlignment="1">
      <alignment vertical="center"/>
    </xf>
    <xf numFmtId="0" fontId="68" fillId="5" borderId="0" xfId="0" applyFont="1" applyFill="1" applyAlignment="1">
      <alignment vertical="center"/>
    </xf>
    <xf numFmtId="0" fontId="71" fillId="5" borderId="0" xfId="0" applyFont="1" applyFill="1" applyAlignment="1">
      <alignment vertical="center"/>
    </xf>
    <xf numFmtId="49" fontId="38" fillId="5" borderId="0" xfId="0" applyNumberFormat="1" applyFont="1" applyFill="1" applyAlignment="1" applyProtection="1">
      <alignment horizontal="left" vertical="center"/>
      <protection locked="0"/>
    </xf>
    <xf numFmtId="0" fontId="23" fillId="5" borderId="0" xfId="0" applyFont="1" applyFill="1" applyAlignment="1">
      <alignment vertical="center" wrapText="1"/>
    </xf>
    <xf numFmtId="0" fontId="31" fillId="5" borderId="0" xfId="0" applyFont="1" applyFill="1" applyAlignment="1">
      <alignment vertical="center" wrapText="1"/>
    </xf>
    <xf numFmtId="0" fontId="70" fillId="5" borderId="0" xfId="0" applyFont="1" applyFill="1" applyAlignment="1">
      <alignment vertical="center" wrapText="1"/>
    </xf>
    <xf numFmtId="0" fontId="38" fillId="5" borderId="0" xfId="2" applyFont="1" applyFill="1" applyAlignment="1">
      <alignment vertical="center"/>
    </xf>
    <xf numFmtId="0" fontId="28" fillId="5" borderId="0" xfId="0" applyFont="1" applyFill="1" applyAlignment="1">
      <alignment vertical="center" wrapText="1"/>
    </xf>
    <xf numFmtId="0" fontId="29" fillId="5" borderId="0" xfId="0" applyFont="1" applyFill="1" applyAlignment="1">
      <alignment horizontal="center" vertical="center" wrapText="1"/>
    </xf>
    <xf numFmtId="3" fontId="15" fillId="5" borderId="0" xfId="0" applyNumberFormat="1" applyFont="1" applyFill="1" applyAlignment="1">
      <alignment vertical="center" wrapText="1"/>
    </xf>
    <xf numFmtId="0" fontId="34" fillId="5" borderId="0" xfId="0" applyFont="1" applyFill="1" applyAlignment="1">
      <alignment vertical="center"/>
    </xf>
    <xf numFmtId="0" fontId="45" fillId="5" borderId="0" xfId="0" applyFont="1" applyFill="1" applyAlignment="1">
      <alignment vertical="center"/>
    </xf>
    <xf numFmtId="14" fontId="16" fillId="5" borderId="0" xfId="0" applyNumberFormat="1" applyFont="1" applyFill="1" applyAlignment="1">
      <alignment vertical="center"/>
    </xf>
    <xf numFmtId="14" fontId="83" fillId="0" borderId="3" xfId="0" quotePrefix="1" applyNumberFormat="1" applyFont="1" applyBorder="1" applyAlignment="1">
      <alignment horizontal="center" vertical="center"/>
    </xf>
    <xf numFmtId="3" fontId="31" fillId="5" borderId="0" xfId="9" applyNumberFormat="1" applyFont="1" applyFill="1" applyAlignment="1">
      <alignment vertical="center"/>
    </xf>
    <xf numFmtId="168" fontId="16" fillId="5" borderId="0" xfId="0" applyNumberFormat="1" applyFont="1" applyFill="1" applyAlignment="1">
      <alignment vertical="center" wrapText="1"/>
    </xf>
    <xf numFmtId="0" fontId="36" fillId="5" borderId="0" xfId="0" applyFont="1" applyFill="1" applyAlignment="1">
      <alignment vertical="center"/>
    </xf>
    <xf numFmtId="10" fontId="31" fillId="5" borderId="0" xfId="7" applyNumberFormat="1" applyFont="1" applyFill="1" applyAlignment="1">
      <alignment vertical="center"/>
    </xf>
    <xf numFmtId="0" fontId="48" fillId="5" borderId="0" xfId="7" applyFont="1" applyFill="1" applyAlignment="1">
      <alignment vertical="center"/>
    </xf>
    <xf numFmtId="0" fontId="65" fillId="5" borderId="0" xfId="0" applyFont="1" applyFill="1" applyAlignment="1">
      <alignment vertical="center" wrapText="1"/>
    </xf>
    <xf numFmtId="10" fontId="52" fillId="5" borderId="0" xfId="8" applyNumberFormat="1" applyFont="1" applyFill="1" applyBorder="1" applyAlignment="1">
      <alignment vertical="center"/>
    </xf>
    <xf numFmtId="0" fontId="31" fillId="5" borderId="0" xfId="7" applyFont="1" applyFill="1" applyAlignment="1">
      <alignment vertical="center"/>
    </xf>
    <xf numFmtId="0" fontId="38" fillId="5" borderId="0" xfId="7" applyFont="1" applyFill="1" applyAlignment="1">
      <alignment vertical="center"/>
    </xf>
    <xf numFmtId="0" fontId="74" fillId="5" borderId="0" xfId="0" applyFont="1" applyFill="1" applyAlignment="1">
      <alignment vertical="center"/>
    </xf>
    <xf numFmtId="2" fontId="31" fillId="5" borderId="0" xfId="0" applyNumberFormat="1" applyFont="1" applyFill="1" applyAlignment="1">
      <alignment vertical="center"/>
    </xf>
    <xf numFmtId="166" fontId="15" fillId="5" borderId="0" xfId="0" applyNumberFormat="1" applyFont="1" applyFill="1" applyAlignment="1">
      <alignment vertical="center" wrapText="1"/>
    </xf>
    <xf numFmtId="17" fontId="22" fillId="5" borderId="0" xfId="0" applyNumberFormat="1" applyFont="1" applyFill="1" applyAlignment="1">
      <alignment vertical="center" wrapText="1"/>
    </xf>
    <xf numFmtId="0" fontId="22" fillId="5" borderId="0" xfId="0" applyFont="1" applyFill="1" applyAlignment="1">
      <alignment vertical="center" wrapText="1"/>
    </xf>
    <xf numFmtId="0" fontId="63" fillId="5" borderId="0" xfId="0" applyFont="1" applyFill="1" applyAlignment="1">
      <alignment vertical="center" wrapText="1"/>
    </xf>
    <xf numFmtId="4" fontId="31" fillId="5" borderId="0" xfId="0" applyNumberFormat="1" applyFont="1" applyFill="1" applyAlignment="1">
      <alignment horizontal="right" vertical="center"/>
    </xf>
    <xf numFmtId="0" fontId="25" fillId="5" borderId="0" xfId="0" applyFont="1" applyFill="1" applyAlignment="1">
      <alignment vertical="center" wrapText="1"/>
    </xf>
    <xf numFmtId="3" fontId="52" fillId="5" borderId="0" xfId="0" applyNumberFormat="1" applyFont="1" applyFill="1" applyAlignment="1">
      <alignment vertical="center"/>
    </xf>
    <xf numFmtId="4" fontId="52" fillId="5" borderId="0" xfId="0" applyNumberFormat="1" applyFont="1" applyFill="1" applyAlignment="1">
      <alignment vertical="center"/>
    </xf>
    <xf numFmtId="0" fontId="22" fillId="5" borderId="0" xfId="0" applyFont="1" applyFill="1" applyAlignment="1">
      <alignment horizontal="left" vertical="center" wrapText="1"/>
    </xf>
    <xf numFmtId="166" fontId="22" fillId="5" borderId="0" xfId="0" applyNumberFormat="1" applyFont="1" applyFill="1" applyAlignment="1">
      <alignment vertical="center" wrapText="1"/>
    </xf>
    <xf numFmtId="167" fontId="22" fillId="5" borderId="0" xfId="0" applyNumberFormat="1" applyFont="1" applyFill="1" applyAlignment="1">
      <alignment horizontal="right" vertical="center" wrapText="1"/>
    </xf>
    <xf numFmtId="3" fontId="72" fillId="5" borderId="0" xfId="0" applyNumberFormat="1" applyFont="1" applyFill="1" applyAlignment="1">
      <alignment vertical="center"/>
    </xf>
    <xf numFmtId="0" fontId="14" fillId="5" borderId="0" xfId="0" applyFont="1" applyFill="1" applyAlignment="1">
      <alignment vertical="center" wrapText="1"/>
    </xf>
    <xf numFmtId="0" fontId="58" fillId="5" borderId="0" xfId="0" applyFont="1" applyFill="1" applyAlignment="1">
      <alignment vertical="center" wrapText="1"/>
    </xf>
    <xf numFmtId="0" fontId="30" fillId="5" borderId="0" xfId="0" applyFont="1" applyFill="1" applyAlignment="1">
      <alignment vertical="center"/>
    </xf>
    <xf numFmtId="0" fontId="15" fillId="5" borderId="8" xfId="0" applyFont="1" applyFill="1" applyBorder="1" applyAlignment="1">
      <alignment vertical="center" wrapText="1"/>
    </xf>
    <xf numFmtId="0" fontId="78" fillId="5" borderId="7" xfId="0" applyFont="1" applyFill="1" applyBorder="1" applyAlignment="1">
      <alignment vertical="center" wrapText="1"/>
    </xf>
    <xf numFmtId="0" fontId="78" fillId="5" borderId="11" xfId="0" applyFont="1" applyFill="1" applyBorder="1" applyAlignment="1">
      <alignment vertical="center" wrapText="1"/>
    </xf>
    <xf numFmtId="168" fontId="78" fillId="5" borderId="11" xfId="0" applyNumberFormat="1" applyFont="1" applyFill="1" applyBorder="1" applyAlignment="1">
      <alignment vertical="center" wrapText="1"/>
    </xf>
    <xf numFmtId="3" fontId="36" fillId="5" borderId="0" xfId="0" applyNumberFormat="1" applyFont="1" applyFill="1" applyAlignment="1">
      <alignment vertical="center"/>
    </xf>
    <xf numFmtId="0" fontId="58" fillId="5" borderId="0" xfId="0" applyFont="1" applyFill="1" applyAlignment="1">
      <alignment vertical="center"/>
    </xf>
    <xf numFmtId="3" fontId="32" fillId="5" borderId="0" xfId="0" applyNumberFormat="1" applyFont="1" applyFill="1" applyAlignment="1">
      <alignment vertical="center"/>
    </xf>
    <xf numFmtId="0" fontId="62" fillId="5" borderId="0" xfId="0" applyFont="1" applyFill="1" applyAlignment="1">
      <alignment vertical="center"/>
    </xf>
    <xf numFmtId="3" fontId="78" fillId="5" borderId="17" xfId="10" applyNumberFormat="1" applyFont="1" applyFill="1" applyBorder="1" applyAlignment="1">
      <alignment horizontal="right" vertical="center"/>
    </xf>
    <xf numFmtId="0" fontId="31" fillId="5" borderId="0" xfId="2" applyFont="1" applyFill="1" applyAlignment="1">
      <alignment horizontal="right" vertical="center"/>
    </xf>
    <xf numFmtId="3" fontId="78" fillId="5" borderId="7" xfId="2" applyNumberFormat="1" applyFont="1" applyFill="1" applyBorder="1" applyAlignment="1">
      <alignment vertical="center"/>
    </xf>
    <xf numFmtId="3" fontId="78" fillId="5" borderId="7" xfId="10" applyNumberFormat="1" applyFont="1" applyFill="1" applyBorder="1" applyAlignment="1">
      <alignment horizontal="right" vertical="center"/>
    </xf>
    <xf numFmtId="2" fontId="31" fillId="5" borderId="11" xfId="10" applyNumberFormat="1" applyFont="1" applyFill="1" applyBorder="1" applyAlignment="1">
      <alignment horizontal="right" vertical="center"/>
    </xf>
    <xf numFmtId="0" fontId="31" fillId="5" borderId="7" xfId="2" applyFont="1" applyFill="1" applyBorder="1" applyAlignment="1">
      <alignment vertical="center"/>
    </xf>
    <xf numFmtId="0" fontId="31" fillId="5" borderId="7" xfId="2" applyFont="1" applyFill="1" applyBorder="1" applyAlignment="1">
      <alignment horizontal="right" vertical="center"/>
    </xf>
    <xf numFmtId="0" fontId="78" fillId="5" borderId="12" xfId="0" applyFont="1" applyFill="1" applyBorder="1" applyAlignment="1">
      <alignment vertical="center" wrapText="1"/>
    </xf>
    <xf numFmtId="3" fontId="78" fillId="5" borderId="20" xfId="10" applyNumberFormat="1" applyFont="1" applyFill="1" applyBorder="1" applyAlignment="1">
      <alignment vertical="center"/>
    </xf>
    <xf numFmtId="0" fontId="60" fillId="5" borderId="0" xfId="0" applyFont="1" applyFill="1" applyAlignment="1">
      <alignment vertical="center" wrapText="1"/>
    </xf>
    <xf numFmtId="0" fontId="78" fillId="5" borderId="21" xfId="0" applyFont="1" applyFill="1" applyBorder="1" applyAlignment="1">
      <alignment horizontal="left" vertical="center"/>
    </xf>
    <xf numFmtId="0" fontId="16" fillId="5" borderId="11" xfId="0" applyFont="1" applyFill="1" applyBorder="1" applyAlignment="1">
      <alignment horizontal="left" vertical="center" wrapText="1"/>
    </xf>
    <xf numFmtId="3" fontId="31" fillId="5" borderId="11" xfId="6" applyNumberFormat="1" applyFont="1" applyFill="1" applyBorder="1" applyAlignment="1">
      <alignment vertical="center"/>
    </xf>
    <xf numFmtId="2" fontId="31" fillId="5" borderId="11" xfId="6" applyNumberFormat="1" applyFont="1" applyFill="1" applyBorder="1" applyAlignment="1">
      <alignment horizontal="right" vertical="center"/>
    </xf>
    <xf numFmtId="3" fontId="78" fillId="5" borderId="0" xfId="0" applyNumberFormat="1" applyFont="1" applyFill="1" applyAlignment="1">
      <alignment vertical="center"/>
    </xf>
    <xf numFmtId="3" fontId="78" fillId="5" borderId="7" xfId="0" applyNumberFormat="1" applyFont="1" applyFill="1" applyBorder="1" applyAlignment="1">
      <alignment vertical="center"/>
    </xf>
    <xf numFmtId="3" fontId="78" fillId="5" borderId="12" xfId="0" applyNumberFormat="1" applyFont="1" applyFill="1" applyBorder="1" applyAlignment="1">
      <alignment vertical="center"/>
    </xf>
    <xf numFmtId="0" fontId="3" fillId="5" borderId="12" xfId="0" applyFont="1" applyFill="1" applyBorder="1" applyAlignment="1">
      <alignment horizontal="left" vertical="center" wrapText="1"/>
    </xf>
    <xf numFmtId="0" fontId="3" fillId="5" borderId="12" xfId="0" applyFont="1" applyFill="1" applyBorder="1" applyAlignment="1">
      <alignment vertical="center" wrapText="1"/>
    </xf>
    <xf numFmtId="3" fontId="31" fillId="5" borderId="0" xfId="6" applyNumberFormat="1" applyFont="1" applyFill="1" applyAlignment="1">
      <alignment horizontal="right" vertical="center"/>
    </xf>
    <xf numFmtId="3" fontId="31" fillId="5" borderId="0" xfId="6" applyNumberFormat="1" applyFont="1" applyFill="1" applyAlignment="1">
      <alignment vertical="center"/>
    </xf>
    <xf numFmtId="0" fontId="31" fillId="5" borderId="0" xfId="6" applyFont="1" applyFill="1" applyAlignment="1">
      <alignment vertical="center"/>
    </xf>
    <xf numFmtId="49" fontId="15" fillId="5" borderId="0" xfId="0" quotePrefix="1" applyNumberFormat="1" applyFont="1" applyFill="1" applyAlignment="1" applyProtection="1">
      <alignment vertical="center"/>
      <protection locked="0"/>
    </xf>
    <xf numFmtId="0" fontId="31" fillId="5" borderId="0" xfId="10" applyFont="1" applyFill="1" applyAlignment="1">
      <alignment vertical="center"/>
    </xf>
    <xf numFmtId="3" fontId="78" fillId="0" borderId="16" xfId="0" applyNumberFormat="1" applyFont="1" applyBorder="1" applyAlignment="1">
      <alignment horizontal="center"/>
    </xf>
    <xf numFmtId="3" fontId="78" fillId="5" borderId="11" xfId="0" applyNumberFormat="1" applyFont="1" applyFill="1" applyBorder="1" applyAlignment="1">
      <alignment horizontal="right"/>
    </xf>
    <xf numFmtId="0" fontId="60" fillId="5" borderId="0" xfId="0" applyFont="1" applyFill="1" applyAlignment="1">
      <alignment vertical="center"/>
    </xf>
    <xf numFmtId="3" fontId="78" fillId="5" borderId="7" xfId="0" applyNumberFormat="1" applyFont="1" applyFill="1" applyBorder="1" applyAlignment="1">
      <alignment horizontal="right"/>
    </xf>
    <xf numFmtId="0" fontId="78" fillId="7" borderId="7" xfId="0" applyFont="1" applyFill="1" applyBorder="1" applyAlignment="1">
      <alignment wrapText="1"/>
    </xf>
    <xf numFmtId="0" fontId="61" fillId="0" borderId="0" xfId="0" applyFont="1" applyAlignment="1">
      <alignment wrapText="1"/>
    </xf>
    <xf numFmtId="0" fontId="48" fillId="5" borderId="0" xfId="0" applyFont="1" applyFill="1"/>
    <xf numFmtId="0" fontId="78" fillId="5" borderId="7" xfId="0" applyFont="1" applyFill="1" applyBorder="1"/>
    <xf numFmtId="3" fontId="31" fillId="5" borderId="0" xfId="0" applyNumberFormat="1" applyFont="1" applyFill="1"/>
    <xf numFmtId="3" fontId="78" fillId="5" borderId="7" xfId="0" applyNumberFormat="1" applyFont="1" applyFill="1" applyBorder="1"/>
    <xf numFmtId="3" fontId="52" fillId="5" borderId="0" xfId="0" applyNumberFormat="1" applyFont="1" applyFill="1"/>
    <xf numFmtId="3" fontId="31" fillId="5" borderId="11" xfId="0" applyNumberFormat="1" applyFont="1" applyFill="1" applyBorder="1"/>
    <xf numFmtId="0" fontId="78" fillId="5" borderId="11" xfId="0" applyFont="1" applyFill="1" applyBorder="1"/>
    <xf numFmtId="4" fontId="78" fillId="5" borderId="7" xfId="0" applyNumberFormat="1" applyFont="1" applyFill="1" applyBorder="1" applyAlignment="1">
      <alignment vertical="center"/>
    </xf>
    <xf numFmtId="4" fontId="31" fillId="5" borderId="10" xfId="0" applyNumberFormat="1" applyFont="1" applyFill="1" applyBorder="1" applyAlignment="1">
      <alignment horizontal="right" vertical="center"/>
    </xf>
    <xf numFmtId="0" fontId="15" fillId="5" borderId="7" xfId="0" applyFont="1" applyFill="1" applyBorder="1" applyAlignment="1">
      <alignment vertical="center" wrapText="1"/>
    </xf>
    <xf numFmtId="3" fontId="37" fillId="5" borderId="7" xfId="0" applyNumberFormat="1" applyFont="1" applyFill="1" applyBorder="1" applyAlignment="1">
      <alignment vertical="center"/>
    </xf>
    <xf numFmtId="3" fontId="37" fillId="5" borderId="13" xfId="0" applyNumberFormat="1" applyFont="1" applyFill="1" applyBorder="1" applyAlignment="1">
      <alignment vertical="center"/>
    </xf>
    <xf numFmtId="3" fontId="78" fillId="7" borderId="7" xfId="0" applyNumberFormat="1" applyFont="1" applyFill="1" applyBorder="1" applyAlignment="1">
      <alignment vertical="center"/>
    </xf>
    <xf numFmtId="4" fontId="78" fillId="7" borderId="7" xfId="0" applyNumberFormat="1" applyFont="1" applyFill="1" applyBorder="1" applyAlignment="1">
      <alignment vertical="center"/>
    </xf>
    <xf numFmtId="3" fontId="78" fillId="5" borderId="11" xfId="0" applyNumberFormat="1" applyFont="1" applyFill="1" applyBorder="1" applyAlignment="1">
      <alignment vertical="center"/>
    </xf>
    <xf numFmtId="4" fontId="78" fillId="5" borderId="12" xfId="0" applyNumberFormat="1" applyFont="1" applyFill="1" applyBorder="1" applyAlignment="1">
      <alignment vertical="center"/>
    </xf>
    <xf numFmtId="3" fontId="78" fillId="5" borderId="20" xfId="0" applyNumberFormat="1" applyFont="1" applyFill="1" applyBorder="1" applyAlignment="1">
      <alignment vertical="center"/>
    </xf>
    <xf numFmtId="3" fontId="78" fillId="5" borderId="22" xfId="0" applyNumberFormat="1" applyFont="1" applyFill="1" applyBorder="1" applyAlignment="1">
      <alignment vertical="center"/>
    </xf>
    <xf numFmtId="0" fontId="78" fillId="7" borderId="7" xfId="0" applyFont="1" applyFill="1" applyBorder="1" applyAlignment="1">
      <alignment vertical="center" wrapText="1"/>
    </xf>
    <xf numFmtId="3" fontId="78" fillId="7" borderId="11" xfId="0" applyNumberFormat="1" applyFont="1" applyFill="1" applyBorder="1" applyAlignment="1">
      <alignment vertical="center"/>
    </xf>
    <xf numFmtId="4" fontId="78" fillId="5" borderId="11" xfId="0" applyNumberFormat="1" applyFont="1" applyFill="1" applyBorder="1" applyAlignment="1">
      <alignment vertical="center"/>
    </xf>
    <xf numFmtId="166" fontId="78" fillId="5" borderId="11" xfId="0" applyNumberFormat="1" applyFont="1" applyFill="1" applyBorder="1" applyAlignment="1">
      <alignment vertical="center" wrapText="1"/>
    </xf>
    <xf numFmtId="166" fontId="78" fillId="5" borderId="7" xfId="0" applyNumberFormat="1" applyFont="1" applyFill="1" applyBorder="1" applyAlignment="1">
      <alignment vertical="center" wrapText="1"/>
    </xf>
    <xf numFmtId="166" fontId="15" fillId="5" borderId="10" xfId="0" applyNumberFormat="1" applyFont="1" applyFill="1" applyBorder="1" applyAlignment="1">
      <alignment vertical="center" wrapText="1"/>
    </xf>
    <xf numFmtId="166" fontId="78" fillId="7" borderId="7" xfId="0" applyNumberFormat="1" applyFont="1" applyFill="1" applyBorder="1" applyAlignment="1">
      <alignment vertical="center" wrapText="1"/>
    </xf>
    <xf numFmtId="3" fontId="31" fillId="5" borderId="11" xfId="9" applyNumberFormat="1" applyFont="1" applyFill="1" applyBorder="1" applyAlignment="1">
      <alignment vertical="center"/>
    </xf>
    <xf numFmtId="3" fontId="78" fillId="5" borderId="11" xfId="9" applyNumberFormat="1" applyFont="1" applyFill="1" applyBorder="1" applyAlignment="1">
      <alignment vertical="center"/>
    </xf>
    <xf numFmtId="168" fontId="15" fillId="5" borderId="7" xfId="0" applyNumberFormat="1" applyFont="1" applyFill="1" applyBorder="1" applyAlignment="1">
      <alignment vertical="center" wrapText="1"/>
    </xf>
    <xf numFmtId="3" fontId="31" fillId="5" borderId="7" xfId="9" applyNumberFormat="1" applyFont="1" applyFill="1" applyBorder="1" applyAlignment="1">
      <alignment vertical="center"/>
    </xf>
    <xf numFmtId="0" fontId="78" fillId="7" borderId="7" xfId="7" applyFont="1" applyFill="1" applyBorder="1" applyAlignment="1">
      <alignment vertical="center"/>
    </xf>
    <xf numFmtId="172" fontId="48" fillId="5" borderId="0" xfId="7" applyNumberFormat="1" applyFont="1" applyFill="1" applyAlignment="1">
      <alignment vertical="center"/>
    </xf>
    <xf numFmtId="4" fontId="31" fillId="5" borderId="10" xfId="10" applyNumberFormat="1" applyFont="1" applyFill="1" applyBorder="1"/>
    <xf numFmtId="4" fontId="78" fillId="7" borderId="7" xfId="10" applyNumberFormat="1" applyFont="1" applyFill="1" applyBorder="1"/>
    <xf numFmtId="0" fontId="78" fillId="5" borderId="11" xfId="2" applyFont="1" applyFill="1" applyBorder="1" applyAlignment="1"/>
    <xf numFmtId="3" fontId="31" fillId="5" borderId="11" xfId="2" applyNumberFormat="1" applyFont="1" applyFill="1" applyBorder="1" applyAlignment="1"/>
    <xf numFmtId="0" fontId="31" fillId="5" borderId="11" xfId="2" applyFont="1" applyFill="1" applyBorder="1" applyAlignment="1"/>
    <xf numFmtId="3" fontId="77" fillId="5" borderId="11" xfId="2" applyNumberFormat="1" applyFont="1" applyFill="1" applyBorder="1" applyAlignment="1"/>
    <xf numFmtId="0" fontId="78" fillId="6" borderId="7" xfId="2" applyFont="1" applyFill="1" applyBorder="1" applyAlignment="1"/>
    <xf numFmtId="3" fontId="78" fillId="6" borderId="7" xfId="2" applyNumberFormat="1" applyFont="1" applyFill="1" applyBorder="1" applyAlignment="1"/>
    <xf numFmtId="0" fontId="84" fillId="7" borderId="7" xfId="0" applyFont="1" applyFill="1" applyBorder="1" applyAlignment="1">
      <alignment horizontal="left" vertical="center" wrapText="1"/>
    </xf>
    <xf numFmtId="0" fontId="18" fillId="5" borderId="11" xfId="0" applyFont="1" applyFill="1" applyBorder="1" applyAlignment="1">
      <alignment horizontal="left" vertical="center" wrapText="1"/>
    </xf>
    <xf numFmtId="0" fontId="40" fillId="5" borderId="11" xfId="0" applyFont="1" applyFill="1" applyBorder="1" applyAlignment="1">
      <alignment horizontal="left" vertical="center" wrapText="1"/>
    </xf>
    <xf numFmtId="0" fontId="84" fillId="5" borderId="11" xfId="0" applyFont="1" applyFill="1" applyBorder="1" applyAlignment="1">
      <alignment horizontal="left" vertical="center" wrapText="1"/>
    </xf>
    <xf numFmtId="3" fontId="83" fillId="5" borderId="11" xfId="0" applyNumberFormat="1" applyFont="1" applyFill="1" applyBorder="1" applyAlignment="1">
      <alignment horizontal="right" vertical="center" wrapText="1"/>
    </xf>
    <xf numFmtId="10" fontId="18" fillId="5" borderId="11" xfId="9" applyNumberFormat="1" applyFont="1" applyFill="1" applyBorder="1" applyAlignment="1">
      <alignment horizontal="left" vertical="center" wrapText="1"/>
    </xf>
    <xf numFmtId="10" fontId="40" fillId="5" borderId="11" xfId="9" applyNumberFormat="1" applyFont="1" applyFill="1" applyBorder="1" applyAlignment="1">
      <alignment horizontal="left" vertical="center" wrapText="1"/>
    </xf>
    <xf numFmtId="10" fontId="84" fillId="5" borderId="11" xfId="9" applyNumberFormat="1" applyFont="1" applyFill="1" applyBorder="1" applyAlignment="1">
      <alignment horizontal="left" vertical="center" wrapText="1"/>
    </xf>
    <xf numFmtId="10" fontId="83" fillId="5" borderId="11" xfId="0" applyNumberFormat="1" applyFont="1" applyFill="1" applyBorder="1" applyAlignment="1">
      <alignment horizontal="right" vertical="center" wrapText="1"/>
    </xf>
    <xf numFmtId="168" fontId="84" fillId="5" borderId="11" xfId="0" applyNumberFormat="1" applyFont="1" applyFill="1" applyBorder="1" applyAlignment="1">
      <alignment horizontal="right" vertical="center" wrapText="1"/>
    </xf>
    <xf numFmtId="167" fontId="84" fillId="5" borderId="11" xfId="0" applyNumberFormat="1" applyFont="1" applyFill="1" applyBorder="1" applyAlignment="1">
      <alignment horizontal="right" vertical="center" wrapText="1"/>
    </xf>
    <xf numFmtId="0" fontId="82" fillId="5" borderId="11" xfId="0" applyFont="1" applyFill="1" applyBorder="1" applyAlignment="1">
      <alignment horizontal="left" vertical="center" wrapText="1"/>
    </xf>
    <xf numFmtId="166" fontId="84" fillId="5" borderId="11" xfId="0" applyNumberFormat="1" applyFont="1" applyFill="1" applyBorder="1" applyAlignment="1">
      <alignment horizontal="right" vertical="center" wrapText="1"/>
    </xf>
    <xf numFmtId="0" fontId="85" fillId="5" borderId="7" xfId="0" applyFont="1" applyFill="1" applyBorder="1" applyAlignment="1">
      <alignment horizontal="left" vertical="center" wrapText="1"/>
    </xf>
    <xf numFmtId="0" fontId="61" fillId="5" borderId="7" xfId="0" applyFont="1" applyFill="1" applyBorder="1" applyAlignment="1">
      <alignment horizontal="justify" vertical="center" wrapText="1"/>
    </xf>
    <xf numFmtId="0" fontId="61" fillId="5" borderId="11" xfId="0" applyFont="1" applyFill="1" applyBorder="1" applyAlignment="1">
      <alignment horizontal="justify" vertical="center" wrapText="1"/>
    </xf>
    <xf numFmtId="0" fontId="85" fillId="5" borderId="0" xfId="0" applyFont="1" applyFill="1" applyAlignment="1">
      <alignment horizontal="left" vertical="center" wrapText="1"/>
    </xf>
    <xf numFmtId="0" fontId="85" fillId="5" borderId="11" xfId="0" applyFont="1" applyFill="1" applyBorder="1" applyAlignment="1">
      <alignment horizontal="left" vertical="center" wrapText="1"/>
    </xf>
    <xf numFmtId="0" fontId="85" fillId="5" borderId="12" xfId="0" applyFont="1" applyFill="1" applyBorder="1" applyAlignment="1">
      <alignment horizontal="left" vertical="center" wrapText="1"/>
    </xf>
    <xf numFmtId="14" fontId="84" fillId="7" borderId="7" xfId="0" applyNumberFormat="1" applyFont="1" applyFill="1" applyBorder="1" applyAlignment="1">
      <alignment horizontal="left" vertical="center" wrapText="1"/>
    </xf>
    <xf numFmtId="0" fontId="51" fillId="5" borderId="0" xfId="0" applyFont="1" applyFill="1"/>
    <xf numFmtId="0" fontId="31" fillId="5" borderId="0" xfId="0" applyFont="1" applyFill="1" applyAlignment="1">
      <alignment horizontal="left" vertical="center" wrapText="1"/>
    </xf>
    <xf numFmtId="0" fontId="52" fillId="5" borderId="0" xfId="0" applyFont="1" applyFill="1" applyAlignment="1">
      <alignment vertical="center" wrapText="1"/>
    </xf>
    <xf numFmtId="0" fontId="16" fillId="5" borderId="7" xfId="0" applyFont="1" applyFill="1" applyBorder="1" applyAlignment="1">
      <alignment vertical="center" wrapText="1"/>
    </xf>
    <xf numFmtId="167" fontId="15" fillId="5" borderId="8" xfId="0" applyNumberFormat="1" applyFont="1" applyFill="1" applyBorder="1" applyAlignment="1">
      <alignment vertical="center" wrapText="1"/>
    </xf>
    <xf numFmtId="166" fontId="31" fillId="5" borderId="0" xfId="0" applyNumberFormat="1" applyFont="1" applyFill="1" applyAlignment="1">
      <alignment vertical="center" wrapText="1"/>
    </xf>
    <xf numFmtId="14" fontId="83" fillId="0" borderId="4" xfId="0" quotePrefix="1" applyNumberFormat="1" applyFont="1" applyBorder="1" applyAlignment="1">
      <alignment horizontal="center" vertical="center"/>
    </xf>
    <xf numFmtId="0" fontId="52" fillId="5" borderId="0" xfId="0" applyFont="1" applyFill="1" applyAlignment="1">
      <alignment wrapText="1"/>
    </xf>
    <xf numFmtId="0" fontId="31" fillId="5" borderId="0" xfId="0" applyFont="1" applyFill="1" applyAlignment="1">
      <alignment horizontal="center" vertical="center" wrapText="1"/>
    </xf>
    <xf numFmtId="3" fontId="31" fillId="5" borderId="0" xfId="0" applyNumberFormat="1" applyFont="1" applyFill="1" applyAlignment="1">
      <alignment vertical="center" wrapText="1"/>
    </xf>
    <xf numFmtId="168" fontId="31" fillId="5" borderId="0" xfId="0" applyNumberFormat="1" applyFont="1" applyFill="1" applyAlignment="1">
      <alignment wrapText="1"/>
    </xf>
    <xf numFmtId="14" fontId="84" fillId="0" borderId="2" xfId="0" applyNumberFormat="1" applyFont="1" applyBorder="1" applyAlignment="1">
      <alignment vertical="center" wrapText="1"/>
    </xf>
    <xf numFmtId="0" fontId="49" fillId="5" borderId="0" xfId="0" applyFont="1" applyFill="1" applyAlignment="1">
      <alignment wrapText="1"/>
    </xf>
    <xf numFmtId="0" fontId="49" fillId="5" borderId="0" xfId="0" applyFont="1" applyFill="1" applyAlignment="1">
      <alignment vertical="center" wrapText="1"/>
    </xf>
    <xf numFmtId="0" fontId="49" fillId="5" borderId="0" xfId="0" applyFont="1" applyFill="1" applyAlignment="1">
      <alignment horizontal="center" wrapText="1"/>
    </xf>
    <xf numFmtId="0" fontId="63" fillId="5" borderId="0" xfId="0" applyFont="1" applyFill="1" applyAlignment="1">
      <alignment horizontal="center" wrapText="1"/>
    </xf>
    <xf numFmtId="0" fontId="48" fillId="5" borderId="0" xfId="0" applyFont="1" applyFill="1" applyAlignment="1">
      <alignment horizontal="left" vertical="center" wrapText="1"/>
    </xf>
    <xf numFmtId="0" fontId="38" fillId="5" borderId="0" xfId="2" applyFont="1" applyFill="1" applyBorder="1" applyAlignment="1">
      <alignment vertical="center"/>
    </xf>
    <xf numFmtId="0" fontId="38" fillId="5" borderId="0" xfId="0" applyFont="1" applyFill="1" applyAlignment="1">
      <alignment horizontal="left" vertical="center"/>
    </xf>
    <xf numFmtId="0" fontId="87" fillId="5" borderId="0" xfId="2" applyFont="1" applyFill="1" applyAlignment="1">
      <alignment vertical="center"/>
    </xf>
    <xf numFmtId="0" fontId="47" fillId="5" borderId="0" xfId="0" applyFont="1" applyFill="1" applyAlignment="1">
      <alignment wrapText="1"/>
    </xf>
    <xf numFmtId="0" fontId="86" fillId="5" borderId="0" xfId="0" applyFont="1" applyFill="1" applyAlignment="1">
      <alignment vertical="center"/>
    </xf>
    <xf numFmtId="2" fontId="31" fillId="5" borderId="9" xfId="9" applyNumberFormat="1" applyFont="1" applyFill="1" applyBorder="1" applyAlignment="1">
      <alignment horizontal="right" vertical="center"/>
    </xf>
    <xf numFmtId="4" fontId="78" fillId="5" borderId="19" xfId="0" applyNumberFormat="1" applyFont="1" applyFill="1" applyBorder="1" applyAlignment="1">
      <alignment vertical="center"/>
    </xf>
    <xf numFmtId="0" fontId="90" fillId="5" borderId="0" xfId="0" applyFont="1" applyFill="1"/>
    <xf numFmtId="0" fontId="91" fillId="5" borderId="0" xfId="0" applyFont="1" applyFill="1"/>
    <xf numFmtId="0" fontId="90" fillId="5" borderId="0" xfId="0" applyFont="1" applyFill="1" applyAlignment="1">
      <alignment vertical="center"/>
    </xf>
    <xf numFmtId="0" fontId="64" fillId="5" borderId="0" xfId="0" applyFont="1" applyFill="1" applyAlignment="1">
      <alignment horizontal="justify" vertical="center" wrapText="1"/>
    </xf>
    <xf numFmtId="0" fontId="92" fillId="5" borderId="0" xfId="0" applyFont="1" applyFill="1" applyAlignment="1">
      <alignment vertical="center"/>
    </xf>
    <xf numFmtId="0" fontId="93" fillId="5" borderId="0" xfId="0" applyFont="1" applyFill="1" applyAlignment="1">
      <alignment horizontal="center" vertical="center" wrapText="1"/>
    </xf>
    <xf numFmtId="3" fontId="51" fillId="5" borderId="0" xfId="0" applyNumberFormat="1" applyFont="1" applyFill="1" applyAlignment="1">
      <alignment vertical="center"/>
    </xf>
    <xf numFmtId="10" fontId="15" fillId="5" borderId="0" xfId="0" applyNumberFormat="1" applyFont="1" applyFill="1" applyAlignment="1">
      <alignment vertical="center" wrapText="1"/>
    </xf>
    <xf numFmtId="0" fontId="95" fillId="5" borderId="0" xfId="0" applyFont="1" applyFill="1" applyAlignment="1">
      <alignment vertical="center" wrapText="1"/>
    </xf>
    <xf numFmtId="0" fontId="96" fillId="0" borderId="0" xfId="0" applyFont="1" applyAlignment="1">
      <alignment vertical="center"/>
    </xf>
    <xf numFmtId="0" fontId="23" fillId="5" borderId="0" xfId="0" applyFont="1" applyFill="1" applyAlignment="1">
      <alignment horizontal="center" wrapText="1"/>
    </xf>
    <xf numFmtId="0" fontId="95" fillId="5" borderId="0" xfId="0" applyFont="1" applyFill="1" applyAlignment="1">
      <alignment wrapText="1"/>
    </xf>
    <xf numFmtId="0" fontId="23" fillId="5" borderId="0" xfId="0" applyFont="1" applyFill="1" applyAlignment="1">
      <alignment horizontal="center" vertical="center" wrapText="1"/>
    </xf>
    <xf numFmtId="0" fontId="97" fillId="5" borderId="0" xfId="0" applyFont="1" applyFill="1" applyAlignment="1">
      <alignment vertical="center" wrapText="1"/>
    </xf>
    <xf numFmtId="0" fontId="74" fillId="5" borderId="0" xfId="0" applyFont="1" applyFill="1" applyAlignment="1">
      <alignment vertical="center" wrapText="1"/>
    </xf>
    <xf numFmtId="4" fontId="23" fillId="5" borderId="0" xfId="0" applyNumberFormat="1" applyFont="1" applyFill="1" applyAlignment="1">
      <alignment vertical="center" wrapText="1"/>
    </xf>
    <xf numFmtId="4" fontId="61" fillId="5" borderId="0" xfId="0" applyNumberFormat="1" applyFont="1" applyFill="1" applyAlignment="1">
      <alignment horizontal="right" vertical="center" wrapText="1"/>
    </xf>
    <xf numFmtId="173" fontId="61" fillId="5" borderId="0" xfId="0" applyNumberFormat="1" applyFont="1" applyFill="1" applyAlignment="1">
      <alignment horizontal="right" vertical="center" wrapText="1"/>
    </xf>
    <xf numFmtId="0" fontId="67" fillId="5" borderId="0" xfId="0" applyFont="1" applyFill="1" applyAlignment="1">
      <alignment horizontal="left" vertical="center" wrapText="1"/>
    </xf>
    <xf numFmtId="0" fontId="70" fillId="5" borderId="0" xfId="0" applyFont="1" applyFill="1" applyAlignment="1">
      <alignment horizontal="left" vertical="center" wrapText="1"/>
    </xf>
    <xf numFmtId="4" fontId="0" fillId="5" borderId="0" xfId="0" applyNumberFormat="1" applyFill="1" applyAlignment="1">
      <alignment vertical="center"/>
    </xf>
    <xf numFmtId="3" fontId="99" fillId="5" borderId="0" xfId="0" applyNumberFormat="1" applyFont="1" applyFill="1"/>
    <xf numFmtId="0" fontId="99" fillId="5" borderId="0" xfId="0" applyFont="1" applyFill="1"/>
    <xf numFmtId="3" fontId="68" fillId="5" borderId="0" xfId="0" applyNumberFormat="1" applyFont="1" applyFill="1"/>
    <xf numFmtId="167" fontId="31" fillId="5" borderId="0" xfId="0" applyNumberFormat="1" applyFont="1" applyFill="1" applyAlignment="1">
      <alignment vertical="center" wrapText="1"/>
    </xf>
    <xf numFmtId="0" fontId="31" fillId="5" borderId="0" xfId="0" applyFont="1" applyFill="1" applyAlignment="1">
      <alignment horizontal="right" vertical="center" wrapText="1"/>
    </xf>
    <xf numFmtId="0" fontId="31" fillId="5" borderId="0" xfId="0" applyFont="1" applyFill="1" applyAlignment="1">
      <alignment horizontal="left" wrapText="1"/>
    </xf>
    <xf numFmtId="0" fontId="83" fillId="0" borderId="5" xfId="0" applyFont="1" applyBorder="1" applyAlignment="1">
      <alignment horizontal="right" vertical="center" wrapText="1"/>
    </xf>
    <xf numFmtId="0" fontId="83" fillId="0" borderId="6" xfId="0" applyFont="1" applyBorder="1" applyAlignment="1">
      <alignment horizontal="right" vertical="center" wrapText="1"/>
    </xf>
    <xf numFmtId="0" fontId="89" fillId="0" borderId="0" xfId="0" applyFont="1"/>
    <xf numFmtId="0" fontId="100" fillId="5" borderId="0" xfId="0" applyFont="1" applyFill="1" applyAlignment="1">
      <alignment wrapText="1"/>
    </xf>
    <xf numFmtId="0" fontId="35" fillId="5" borderId="0" xfId="0" applyFont="1" applyFill="1" applyAlignment="1">
      <alignment wrapText="1"/>
    </xf>
    <xf numFmtId="0" fontId="68" fillId="5" borderId="0" xfId="0" applyFont="1" applyFill="1" applyAlignment="1">
      <alignment vertical="center" wrapText="1"/>
    </xf>
    <xf numFmtId="0" fontId="93" fillId="5" borderId="0" xfId="0" applyFont="1" applyFill="1" applyAlignment="1">
      <alignment vertical="center" wrapText="1"/>
    </xf>
    <xf numFmtId="0" fontId="49" fillId="5" borderId="0" xfId="0" applyFont="1" applyFill="1" applyAlignment="1">
      <alignment horizontal="right" vertical="center" wrapText="1"/>
    </xf>
    <xf numFmtId="166" fontId="49" fillId="5" borderId="0" xfId="0" applyNumberFormat="1" applyFont="1" applyFill="1" applyAlignment="1">
      <alignment wrapText="1"/>
    </xf>
    <xf numFmtId="3" fontId="93" fillId="5" borderId="0" xfId="0" applyNumberFormat="1" applyFont="1" applyFill="1" applyAlignment="1">
      <alignment horizontal="center" wrapText="1"/>
    </xf>
    <xf numFmtId="0" fontId="93" fillId="5" borderId="0" xfId="0" applyFont="1" applyFill="1" applyAlignment="1">
      <alignment horizontal="right" wrapText="1"/>
    </xf>
    <xf numFmtId="0" fontId="93" fillId="5" borderId="0" xfId="0" applyFont="1" applyFill="1" applyAlignment="1">
      <alignment wrapText="1"/>
    </xf>
    <xf numFmtId="0" fontId="93" fillId="5" borderId="0" xfId="0" applyFont="1" applyFill="1" applyAlignment="1">
      <alignment horizontal="center" wrapText="1"/>
    </xf>
    <xf numFmtId="4" fontId="37" fillId="5" borderId="11" xfId="0" applyNumberFormat="1" applyFont="1" applyFill="1" applyBorder="1" applyAlignment="1">
      <alignment vertical="center"/>
    </xf>
    <xf numFmtId="4" fontId="37" fillId="5" borderId="12" xfId="0" applyNumberFormat="1" applyFont="1" applyFill="1" applyBorder="1" applyAlignment="1">
      <alignment vertical="center"/>
    </xf>
    <xf numFmtId="4" fontId="78" fillId="5" borderId="22" xfId="0" applyNumberFormat="1" applyFont="1" applyFill="1" applyBorder="1" applyAlignment="1">
      <alignment vertical="center"/>
    </xf>
    <xf numFmtId="167" fontId="78" fillId="5" borderId="11" xfId="0" applyNumberFormat="1" applyFont="1" applyFill="1" applyBorder="1" applyAlignment="1">
      <alignment vertical="center" wrapText="1"/>
    </xf>
    <xf numFmtId="167" fontId="15" fillId="5" borderId="0" xfId="0" applyNumberFormat="1" applyFont="1" applyFill="1" applyAlignment="1">
      <alignment vertical="center" wrapText="1"/>
    </xf>
    <xf numFmtId="167" fontId="78" fillId="5" borderId="7" xfId="0" applyNumberFormat="1" applyFont="1" applyFill="1" applyBorder="1" applyAlignment="1">
      <alignment vertical="center" wrapText="1"/>
    </xf>
    <xf numFmtId="167" fontId="78" fillId="7" borderId="7" xfId="0" applyNumberFormat="1" applyFont="1" applyFill="1" applyBorder="1" applyAlignment="1">
      <alignment vertical="center" wrapText="1"/>
    </xf>
    <xf numFmtId="49" fontId="38" fillId="5" borderId="0" xfId="0" applyNumberFormat="1" applyFont="1" applyFill="1" applyAlignment="1" applyProtection="1">
      <alignment vertical="center"/>
      <protection locked="0"/>
    </xf>
    <xf numFmtId="49" fontId="38" fillId="5" borderId="0" xfId="0" quotePrefix="1" applyNumberFormat="1" applyFont="1" applyFill="1" applyAlignment="1" applyProtection="1">
      <alignment vertical="center"/>
      <protection locked="0"/>
    </xf>
    <xf numFmtId="0" fontId="48" fillId="5" borderId="0" xfId="2" applyFont="1" applyFill="1" applyAlignment="1">
      <alignment vertical="center"/>
    </xf>
    <xf numFmtId="3" fontId="38" fillId="5" borderId="0" xfId="2" applyNumberFormat="1" applyFont="1" applyFill="1" applyAlignment="1">
      <alignment vertical="center"/>
    </xf>
    <xf numFmtId="3" fontId="65" fillId="5" borderId="0" xfId="2" applyNumberFormat="1" applyFont="1" applyFill="1" applyAlignment="1">
      <alignment vertical="center"/>
    </xf>
    <xf numFmtId="0" fontId="15" fillId="0" borderId="0" xfId="0" applyFont="1" applyAlignment="1">
      <alignment vertical="center" wrapText="1"/>
    </xf>
    <xf numFmtId="0" fontId="78" fillId="0" borderId="11" xfId="0" applyFont="1" applyBorder="1" applyAlignment="1">
      <alignment vertical="center" wrapText="1"/>
    </xf>
    <xf numFmtId="0" fontId="97" fillId="5" borderId="0" xfId="0" applyFont="1" applyFill="1" applyAlignment="1">
      <alignment vertical="center"/>
    </xf>
    <xf numFmtId="0" fontId="102" fillId="5" borderId="0" xfId="0" applyFont="1" applyFill="1" applyAlignment="1">
      <alignment horizontal="center" vertical="center" wrapText="1"/>
    </xf>
    <xf numFmtId="0" fontId="78" fillId="0" borderId="7" xfId="0" applyFont="1" applyBorder="1" applyAlignment="1">
      <alignment vertical="center" wrapText="1"/>
    </xf>
    <xf numFmtId="0" fontId="86" fillId="0" borderId="0" xfId="0" applyFont="1" applyAlignment="1">
      <alignment vertical="center"/>
    </xf>
    <xf numFmtId="0" fontId="16" fillId="0" borderId="0" xfId="0" applyFont="1" applyAlignment="1">
      <alignment vertical="center" wrapText="1"/>
    </xf>
    <xf numFmtId="0" fontId="101" fillId="5" borderId="0" xfId="7" applyFont="1" applyFill="1" applyAlignment="1">
      <alignment vertical="center"/>
    </xf>
    <xf numFmtId="3" fontId="101" fillId="5" borderId="0" xfId="0" applyNumberFormat="1" applyFont="1" applyFill="1" applyAlignment="1">
      <alignment vertical="center"/>
    </xf>
    <xf numFmtId="4" fontId="31" fillId="0" borderId="0" xfId="10" applyNumberFormat="1" applyFont="1"/>
    <xf numFmtId="4" fontId="15" fillId="5" borderId="0" xfId="0" applyNumberFormat="1" applyFont="1" applyFill="1" applyAlignment="1">
      <alignment vertical="center" wrapText="1"/>
    </xf>
    <xf numFmtId="10" fontId="31" fillId="5" borderId="0" xfId="9" applyNumberFormat="1" applyFont="1" applyFill="1"/>
    <xf numFmtId="4" fontId="31" fillId="5" borderId="11" xfId="10" applyNumberFormat="1" applyFont="1" applyFill="1" applyBorder="1"/>
    <xf numFmtId="0" fontId="38" fillId="5" borderId="0" xfId="0" applyFont="1" applyFill="1" applyAlignment="1">
      <alignment horizontal="center" vertical="center" wrapText="1"/>
    </xf>
    <xf numFmtId="3" fontId="38" fillId="5" borderId="0" xfId="0" applyNumberFormat="1" applyFont="1" applyFill="1" applyAlignment="1">
      <alignment vertical="center" wrapText="1"/>
    </xf>
    <xf numFmtId="0" fontId="41" fillId="5" borderId="0" xfId="0" applyFont="1" applyFill="1" applyAlignment="1">
      <alignment vertical="center" wrapText="1"/>
    </xf>
    <xf numFmtId="3" fontId="0" fillId="5" borderId="0" xfId="0" applyNumberFormat="1" applyFill="1"/>
    <xf numFmtId="3" fontId="51" fillId="5" borderId="0" xfId="0" applyNumberFormat="1" applyFont="1" applyFill="1"/>
    <xf numFmtId="0" fontId="15" fillId="5" borderId="0" xfId="15" applyFont="1" applyFill="1" applyAlignment="1">
      <alignment wrapText="1"/>
    </xf>
    <xf numFmtId="0" fontId="103" fillId="5" borderId="0" xfId="15" applyFill="1"/>
    <xf numFmtId="0" fontId="15" fillId="5" borderId="0" xfId="15" applyFont="1" applyFill="1" applyAlignment="1">
      <alignment vertical="center" wrapText="1"/>
    </xf>
    <xf numFmtId="0" fontId="103" fillId="5" borderId="0" xfId="15" applyFill="1" applyAlignment="1">
      <alignment vertical="center"/>
    </xf>
    <xf numFmtId="14" fontId="83" fillId="0" borderId="3" xfId="15" quotePrefix="1" applyNumberFormat="1" applyFont="1" applyBorder="1" applyAlignment="1">
      <alignment horizontal="right" vertical="center"/>
    </xf>
    <xf numFmtId="0" fontId="83" fillId="0" borderId="5" xfId="15" applyFont="1" applyBorder="1" applyAlignment="1">
      <alignment horizontal="center" vertical="center" wrapText="1"/>
    </xf>
    <xf numFmtId="0" fontId="83" fillId="0" borderId="6" xfId="15" applyFont="1" applyBorder="1" applyAlignment="1">
      <alignment horizontal="center" vertical="center" wrapText="1"/>
    </xf>
    <xf numFmtId="0" fontId="15" fillId="5" borderId="10" xfId="15" applyFont="1" applyFill="1" applyBorder="1" applyAlignment="1">
      <alignment wrapText="1"/>
    </xf>
    <xf numFmtId="0" fontId="47" fillId="5" borderId="0" xfId="15" applyFont="1" applyFill="1" applyAlignment="1">
      <alignment vertical="center"/>
    </xf>
    <xf numFmtId="3" fontId="15" fillId="5" borderId="0" xfId="15" applyNumberFormat="1" applyFont="1" applyFill="1" applyAlignment="1">
      <alignment vertical="center" wrapText="1"/>
    </xf>
    <xf numFmtId="0" fontId="15" fillId="5" borderId="0" xfId="15" applyFont="1" applyFill="1" applyAlignment="1">
      <alignment horizontal="right" vertical="center" wrapText="1"/>
    </xf>
    <xf numFmtId="0" fontId="34" fillId="5" borderId="0" xfId="15" applyFont="1" applyFill="1"/>
    <xf numFmtId="0" fontId="61" fillId="5" borderId="15" xfId="15" applyFont="1" applyFill="1" applyBorder="1" applyAlignment="1">
      <alignment vertical="center" wrapText="1"/>
    </xf>
    <xf numFmtId="14" fontId="83" fillId="5" borderId="3" xfId="15" quotePrefix="1" applyNumberFormat="1" applyFont="1" applyFill="1" applyBorder="1" applyAlignment="1">
      <alignment horizontal="right" vertical="center"/>
    </xf>
    <xf numFmtId="14" fontId="83" fillId="5" borderId="4" xfId="15" quotePrefix="1" applyNumberFormat="1" applyFont="1" applyFill="1" applyBorder="1" applyAlignment="1">
      <alignment horizontal="right" vertical="center"/>
    </xf>
    <xf numFmtId="0" fontId="83" fillId="5" borderId="5" xfId="15" applyFont="1" applyFill="1" applyBorder="1" applyAlignment="1">
      <alignment horizontal="center" vertical="center" wrapText="1"/>
    </xf>
    <xf numFmtId="0" fontId="78" fillId="5" borderId="7" xfId="15" applyFont="1" applyFill="1" applyBorder="1" applyAlignment="1">
      <alignment wrapText="1"/>
    </xf>
    <xf numFmtId="3" fontId="78" fillId="5" borderId="7" xfId="10" applyNumberFormat="1" applyFont="1" applyFill="1" applyBorder="1"/>
    <xf numFmtId="0" fontId="37" fillId="5" borderId="0" xfId="0" applyFont="1" applyFill="1"/>
    <xf numFmtId="4" fontId="78" fillId="5" borderId="7" xfId="10" applyNumberFormat="1" applyFont="1" applyFill="1" applyBorder="1"/>
    <xf numFmtId="3" fontId="103" fillId="5" borderId="0" xfId="15" applyNumberFormat="1" applyFill="1" applyAlignment="1">
      <alignment vertical="center"/>
    </xf>
    <xf numFmtId="3" fontId="103" fillId="5" borderId="0" xfId="15" applyNumberFormat="1" applyFill="1"/>
    <xf numFmtId="1" fontId="73" fillId="5" borderId="0" xfId="0" applyNumberFormat="1" applyFont="1" applyFill="1" applyAlignment="1">
      <alignment vertical="center"/>
    </xf>
    <xf numFmtId="17" fontId="31" fillId="5" borderId="0" xfId="0" applyNumberFormat="1" applyFont="1" applyFill="1" applyAlignment="1">
      <alignment vertical="center" wrapText="1"/>
    </xf>
    <xf numFmtId="17" fontId="52" fillId="5" borderId="0" xfId="0" applyNumberFormat="1" applyFont="1" applyFill="1" applyAlignment="1">
      <alignment wrapText="1"/>
    </xf>
    <xf numFmtId="17" fontId="52" fillId="5" borderId="0" xfId="0" applyNumberFormat="1" applyFont="1" applyFill="1" applyAlignment="1">
      <alignment vertical="center" wrapText="1"/>
    </xf>
    <xf numFmtId="0" fontId="52" fillId="5" borderId="0" xfId="0" applyFont="1" applyFill="1" applyAlignment="1">
      <alignment horizontal="right" vertical="center" wrapText="1"/>
    </xf>
    <xf numFmtId="170" fontId="31" fillId="5" borderId="0" xfId="0" applyNumberFormat="1" applyFont="1" applyFill="1" applyAlignment="1">
      <alignment horizontal="right" vertical="center" wrapText="1"/>
    </xf>
    <xf numFmtId="171" fontId="31" fillId="5" borderId="0" xfId="0" applyNumberFormat="1" applyFont="1" applyFill="1" applyAlignment="1">
      <alignment horizontal="right" vertical="center" wrapText="1"/>
    </xf>
    <xf numFmtId="164" fontId="52" fillId="5" borderId="0" xfId="0" applyNumberFormat="1" applyFont="1" applyFill="1" applyAlignment="1">
      <alignment horizontal="right" vertical="center" wrapText="1"/>
    </xf>
    <xf numFmtId="0" fontId="105" fillId="5" borderId="0" xfId="0" applyFont="1" applyFill="1" applyAlignment="1">
      <alignment wrapText="1"/>
    </xf>
    <xf numFmtId="0" fontId="105" fillId="5" borderId="0" xfId="0" applyFont="1" applyFill="1" applyAlignment="1">
      <alignment vertical="center" wrapText="1"/>
    </xf>
    <xf numFmtId="0" fontId="106" fillId="5" borderId="0" xfId="0" applyFont="1" applyFill="1" applyAlignment="1">
      <alignment horizontal="center" vertical="center" wrapText="1"/>
    </xf>
    <xf numFmtId="167" fontId="106" fillId="5" borderId="0" xfId="0" applyNumberFormat="1" applyFont="1" applyFill="1" applyAlignment="1">
      <alignment wrapText="1"/>
    </xf>
    <xf numFmtId="0" fontId="105" fillId="5" borderId="0" xfId="0" applyFont="1" applyFill="1" applyAlignment="1">
      <alignment horizontal="center" wrapText="1"/>
    </xf>
    <xf numFmtId="0" fontId="89" fillId="5" borderId="0" xfId="0" applyFont="1" applyFill="1"/>
    <xf numFmtId="14" fontId="66" fillId="5" borderId="21" xfId="0" applyNumberFormat="1" applyFont="1" applyFill="1" applyBorder="1" applyAlignment="1">
      <alignment vertical="center" wrapText="1"/>
    </xf>
    <xf numFmtId="14" fontId="66" fillId="5" borderId="0" xfId="0" applyNumberFormat="1" applyFont="1" applyFill="1" applyAlignment="1">
      <alignment vertical="center" wrapText="1"/>
    </xf>
    <xf numFmtId="14" fontId="66" fillId="5" borderId="2" xfId="0" applyNumberFormat="1" applyFont="1" applyFill="1" applyBorder="1" applyAlignment="1">
      <alignment vertical="center" wrapText="1"/>
    </xf>
    <xf numFmtId="3" fontId="3" fillId="5" borderId="0" xfId="0" applyNumberFormat="1" applyFont="1" applyFill="1" applyAlignment="1">
      <alignment vertical="center" wrapText="1"/>
    </xf>
    <xf numFmtId="14" fontId="52" fillId="5" borderId="0" xfId="0" applyNumberFormat="1" applyFont="1" applyFill="1" applyAlignment="1">
      <alignment vertical="center"/>
    </xf>
    <xf numFmtId="9" fontId="51" fillId="5" borderId="0" xfId="9" applyFont="1" applyFill="1" applyAlignment="1">
      <alignment vertical="center"/>
    </xf>
    <xf numFmtId="0" fontId="88" fillId="5" borderId="0" xfId="0" applyFont="1" applyFill="1" applyAlignment="1">
      <alignment vertical="center"/>
    </xf>
    <xf numFmtId="0" fontId="107" fillId="5" borderId="0" xfId="0" applyFont="1" applyFill="1" applyAlignment="1">
      <alignment vertical="center" wrapText="1"/>
    </xf>
    <xf numFmtId="0" fontId="38" fillId="0" borderId="0" xfId="0" applyFont="1"/>
    <xf numFmtId="0" fontId="31" fillId="6" borderId="9" xfId="0" applyFont="1" applyFill="1" applyBorder="1" applyAlignment="1">
      <alignment horizontal="left" vertical="center"/>
    </xf>
    <xf numFmtId="3" fontId="31" fillId="6" borderId="8" xfId="10" applyNumberFormat="1" applyFont="1" applyFill="1" applyBorder="1" applyAlignment="1">
      <alignment vertical="center"/>
    </xf>
    <xf numFmtId="3" fontId="31" fillId="6" borderId="9" xfId="10" applyNumberFormat="1" applyFont="1" applyFill="1" applyBorder="1" applyAlignment="1">
      <alignment vertical="center"/>
    </xf>
    <xf numFmtId="2" fontId="31" fillId="6" borderId="9" xfId="10" applyNumberFormat="1" applyFont="1" applyFill="1" applyBorder="1" applyAlignment="1">
      <alignment vertical="center"/>
    </xf>
    <xf numFmtId="3" fontId="31" fillId="6" borderId="11" xfId="10" applyNumberFormat="1" applyFont="1" applyFill="1" applyBorder="1" applyAlignment="1">
      <alignment vertical="center"/>
    </xf>
    <xf numFmtId="0" fontId="31" fillId="6" borderId="0" xfId="0" applyFont="1" applyFill="1" applyAlignment="1">
      <alignment horizontal="left" vertical="center"/>
    </xf>
    <xf numFmtId="3" fontId="31" fillId="6" borderId="0" xfId="10" applyNumberFormat="1" applyFont="1" applyFill="1" applyAlignment="1">
      <alignment vertical="center"/>
    </xf>
    <xf numFmtId="3" fontId="78" fillId="5" borderId="23" xfId="10" applyNumberFormat="1" applyFont="1" applyFill="1" applyBorder="1" applyAlignment="1">
      <alignment vertical="center"/>
    </xf>
    <xf numFmtId="2" fontId="78" fillId="5" borderId="23" xfId="10" applyNumberFormat="1" applyFont="1" applyFill="1" applyBorder="1" applyAlignment="1">
      <alignment vertical="center"/>
    </xf>
    <xf numFmtId="2" fontId="31" fillId="6" borderId="0" xfId="10" applyNumberFormat="1" applyFont="1" applyFill="1" applyAlignment="1">
      <alignment vertical="center"/>
    </xf>
    <xf numFmtId="3" fontId="31" fillId="5" borderId="12" xfId="10" applyNumberFormat="1" applyFont="1" applyFill="1" applyBorder="1" applyAlignment="1">
      <alignment vertical="center"/>
    </xf>
    <xf numFmtId="2" fontId="31" fillId="5" borderId="12" xfId="10" applyNumberFormat="1" applyFont="1" applyFill="1" applyBorder="1" applyAlignment="1">
      <alignment vertical="center"/>
    </xf>
    <xf numFmtId="3" fontId="31" fillId="6" borderId="14" xfId="10" applyNumberFormat="1" applyFont="1" applyFill="1" applyBorder="1" applyAlignment="1">
      <alignment vertical="center"/>
    </xf>
    <xf numFmtId="2" fontId="31" fillId="6" borderId="14" xfId="10" applyNumberFormat="1" applyFont="1" applyFill="1" applyBorder="1" applyAlignment="1">
      <alignment vertical="center"/>
    </xf>
    <xf numFmtId="0" fontId="108" fillId="5" borderId="0" xfId="0" applyFont="1" applyFill="1" applyAlignment="1">
      <alignment vertical="center"/>
    </xf>
    <xf numFmtId="0" fontId="61" fillId="5" borderId="16" xfId="0" applyFont="1" applyFill="1" applyBorder="1" applyAlignment="1">
      <alignment vertical="center" wrapText="1"/>
    </xf>
    <xf numFmtId="14" fontId="83" fillId="5" borderId="16" xfId="0" quotePrefix="1" applyNumberFormat="1" applyFont="1" applyFill="1" applyBorder="1" applyAlignment="1">
      <alignment horizontal="right" vertical="center"/>
    </xf>
    <xf numFmtId="0" fontId="83" fillId="5" borderId="24" xfId="0" applyFont="1" applyFill="1" applyBorder="1" applyAlignment="1">
      <alignment horizontal="center" vertical="center" wrapText="1"/>
    </xf>
    <xf numFmtId="3" fontId="3" fillId="5" borderId="0" xfId="0" applyNumberFormat="1" applyFont="1" applyFill="1" applyAlignment="1">
      <alignment wrapText="1"/>
    </xf>
    <xf numFmtId="3" fontId="17" fillId="5" borderId="0" xfId="0" applyNumberFormat="1" applyFont="1" applyFill="1" applyAlignment="1">
      <alignment wrapText="1"/>
    </xf>
    <xf numFmtId="49" fontId="15" fillId="5" borderId="0" xfId="0" applyNumberFormat="1" applyFont="1" applyFill="1" applyAlignment="1" applyProtection="1">
      <alignment horizontal="center" vertical="center"/>
      <protection locked="0"/>
    </xf>
    <xf numFmtId="4" fontId="15" fillId="5" borderId="0" xfId="0" applyNumberFormat="1" applyFont="1" applyFill="1" applyAlignment="1" applyProtection="1">
      <alignment horizontal="center" vertical="center"/>
      <protection locked="0"/>
    </xf>
    <xf numFmtId="3" fontId="31" fillId="5" borderId="0" xfId="10" applyNumberFormat="1" applyFont="1" applyFill="1" applyAlignment="1">
      <alignment horizontal="center" vertical="center"/>
    </xf>
    <xf numFmtId="0" fontId="80" fillId="5" borderId="17" xfId="0" applyFont="1" applyFill="1" applyBorder="1" applyAlignment="1">
      <alignment vertical="center" wrapText="1"/>
    </xf>
    <xf numFmtId="0" fontId="80" fillId="5" borderId="23" xfId="0" applyFont="1" applyFill="1" applyBorder="1" applyAlignment="1">
      <alignment vertical="center"/>
    </xf>
    <xf numFmtId="0" fontId="30" fillId="5" borderId="0" xfId="0" applyFont="1" applyFill="1"/>
    <xf numFmtId="4" fontId="31" fillId="5" borderId="0" xfId="0" applyNumberFormat="1" applyFont="1" applyFill="1" applyAlignment="1">
      <alignment vertical="center" wrapText="1"/>
    </xf>
    <xf numFmtId="0" fontId="47" fillId="5" borderId="0" xfId="15" applyFont="1" applyFill="1"/>
    <xf numFmtId="14" fontId="95" fillId="5" borderId="0" xfId="0" applyNumberFormat="1" applyFont="1" applyFill="1" applyAlignment="1">
      <alignment vertical="center"/>
    </xf>
    <xf numFmtId="3" fontId="109" fillId="5" borderId="0" xfId="0" applyNumberFormat="1" applyFont="1" applyFill="1"/>
    <xf numFmtId="10" fontId="23" fillId="5" borderId="0" xfId="0" applyNumberFormat="1" applyFont="1" applyFill="1" applyAlignment="1">
      <alignment vertical="center" wrapText="1"/>
    </xf>
    <xf numFmtId="0" fontId="110" fillId="5" borderId="0" xfId="0" applyFont="1" applyFill="1" applyAlignment="1">
      <alignment vertical="center"/>
    </xf>
    <xf numFmtId="17" fontId="15" fillId="5" borderId="25" xfId="0" applyNumberFormat="1" applyFont="1" applyFill="1" applyBorder="1" applyAlignment="1">
      <alignment vertical="center" wrapText="1"/>
    </xf>
    <xf numFmtId="17" fontId="15" fillId="5" borderId="0" xfId="0" applyNumberFormat="1" applyFont="1" applyFill="1" applyAlignment="1">
      <alignment vertical="center" wrapText="1"/>
    </xf>
    <xf numFmtId="0" fontId="15" fillId="5" borderId="21" xfId="0" applyFont="1" applyFill="1" applyBorder="1" applyAlignment="1">
      <alignment vertical="center" wrapText="1"/>
    </xf>
    <xf numFmtId="0" fontId="15" fillId="5" borderId="27" xfId="0" applyFont="1" applyFill="1" applyBorder="1" applyAlignment="1">
      <alignment vertical="center" wrapText="1"/>
    </xf>
    <xf numFmtId="10" fontId="37" fillId="5" borderId="27" xfId="9" applyNumberFormat="1" applyFont="1" applyFill="1" applyBorder="1" applyAlignment="1">
      <alignment vertical="center"/>
    </xf>
    <xf numFmtId="3" fontId="31" fillId="5" borderId="29" xfId="0" applyNumberFormat="1" applyFont="1" applyFill="1" applyBorder="1" applyAlignment="1">
      <alignment vertical="center"/>
    </xf>
    <xf numFmtId="3" fontId="31" fillId="5" borderId="30" xfId="0" applyNumberFormat="1" applyFont="1" applyFill="1" applyBorder="1" applyAlignment="1">
      <alignment vertical="center"/>
    </xf>
    <xf numFmtId="3" fontId="31" fillId="5" borderId="28" xfId="0" applyNumberFormat="1" applyFont="1" applyFill="1" applyBorder="1" applyAlignment="1">
      <alignment vertical="center"/>
    </xf>
    <xf numFmtId="3" fontId="31" fillId="5" borderId="31" xfId="0" applyNumberFormat="1" applyFont="1" applyFill="1" applyBorder="1" applyAlignment="1">
      <alignment vertical="center"/>
    </xf>
    <xf numFmtId="3" fontId="31" fillId="5" borderId="21" xfId="0" applyNumberFormat="1" applyFont="1" applyFill="1" applyBorder="1" applyAlignment="1">
      <alignment vertical="center"/>
    </xf>
    <xf numFmtId="3" fontId="31" fillId="5" borderId="32" xfId="0" applyNumberFormat="1" applyFont="1" applyFill="1" applyBorder="1" applyAlignment="1">
      <alignment vertical="center"/>
    </xf>
    <xf numFmtId="4" fontId="37" fillId="5" borderId="26" xfId="9" applyNumberFormat="1" applyFont="1" applyFill="1" applyBorder="1" applyAlignment="1">
      <alignment vertical="center"/>
    </xf>
    <xf numFmtId="4" fontId="37" fillId="5" borderId="21" xfId="9" applyNumberFormat="1" applyFont="1" applyFill="1" applyBorder="1" applyAlignment="1">
      <alignment vertical="center"/>
    </xf>
    <xf numFmtId="4" fontId="37" fillId="5" borderId="31" xfId="9" applyNumberFormat="1" applyFont="1" applyFill="1" applyBorder="1" applyAlignment="1">
      <alignment vertical="center"/>
    </xf>
    <xf numFmtId="4" fontId="37" fillId="5" borderId="27" xfId="9" applyNumberFormat="1" applyFont="1" applyFill="1" applyBorder="1" applyAlignment="1">
      <alignment vertical="center"/>
    </xf>
    <xf numFmtId="3" fontId="37" fillId="5" borderId="21" xfId="0" applyNumberFormat="1" applyFont="1" applyFill="1" applyBorder="1" applyAlignment="1">
      <alignment vertical="center"/>
    </xf>
    <xf numFmtId="10" fontId="37" fillId="5" borderId="21" xfId="9" applyNumberFormat="1" applyFont="1" applyFill="1" applyBorder="1" applyAlignment="1">
      <alignment vertical="center"/>
    </xf>
    <xf numFmtId="10" fontId="37" fillId="5" borderId="0" xfId="9" applyNumberFormat="1" applyFont="1" applyFill="1" applyBorder="1" applyAlignment="1">
      <alignment vertical="center"/>
    </xf>
    <xf numFmtId="3" fontId="37" fillId="5" borderId="0" xfId="9" applyNumberFormat="1" applyFont="1" applyFill="1" applyBorder="1" applyAlignment="1">
      <alignment vertical="center"/>
    </xf>
    <xf numFmtId="0" fontId="76" fillId="5" borderId="0" xfId="0" applyFont="1" applyFill="1" applyAlignment="1">
      <alignment vertical="center" wrapText="1"/>
    </xf>
    <xf numFmtId="0" fontId="15" fillId="5" borderId="2" xfId="0" applyFont="1" applyFill="1" applyBorder="1" applyAlignment="1">
      <alignment vertical="center" wrapText="1"/>
    </xf>
    <xf numFmtId="10" fontId="37" fillId="5" borderId="2" xfId="9" applyNumberFormat="1" applyFont="1" applyFill="1" applyBorder="1" applyAlignment="1">
      <alignment vertical="center"/>
    </xf>
    <xf numFmtId="3" fontId="31" fillId="0" borderId="11" xfId="9" applyNumberFormat="1" applyFont="1" applyFill="1" applyBorder="1" applyAlignment="1">
      <alignment vertical="center"/>
    </xf>
    <xf numFmtId="168" fontId="78" fillId="0" borderId="11" xfId="0" applyNumberFormat="1" applyFont="1" applyBorder="1" applyAlignment="1">
      <alignment vertical="center" wrapText="1"/>
    </xf>
    <xf numFmtId="3" fontId="78" fillId="0" borderId="11" xfId="9" applyNumberFormat="1" applyFont="1" applyFill="1" applyBorder="1" applyAlignment="1">
      <alignment vertical="center"/>
    </xf>
    <xf numFmtId="10" fontId="31" fillId="0" borderId="0" xfId="7" applyNumberFormat="1" applyFont="1" applyAlignment="1">
      <alignment vertical="center"/>
    </xf>
    <xf numFmtId="168" fontId="15" fillId="0" borderId="7" xfId="0" applyNumberFormat="1" applyFont="1" applyBorder="1" applyAlignment="1">
      <alignment vertical="center" wrapText="1"/>
    </xf>
    <xf numFmtId="3" fontId="31" fillId="0" borderId="7" xfId="9" applyNumberFormat="1" applyFont="1" applyFill="1" applyBorder="1" applyAlignment="1">
      <alignment vertical="center"/>
    </xf>
    <xf numFmtId="0" fontId="15" fillId="0" borderId="7" xfId="0" applyFont="1" applyBorder="1" applyAlignment="1">
      <alignment vertical="center" wrapText="1"/>
    </xf>
    <xf numFmtId="168" fontId="16" fillId="0" borderId="0" xfId="0" applyNumberFormat="1" applyFont="1" applyAlignment="1">
      <alignment vertical="center" wrapText="1"/>
    </xf>
    <xf numFmtId="10" fontId="52" fillId="0" borderId="0" xfId="8" applyNumberFormat="1" applyFont="1" applyFill="1" applyBorder="1" applyAlignment="1">
      <alignment vertical="center"/>
    </xf>
    <xf numFmtId="0" fontId="31" fillId="0" borderId="0" xfId="2" applyFont="1" applyBorder="1" applyAlignment="1"/>
    <xf numFmtId="0" fontId="16" fillId="5" borderId="23" xfId="0" applyFont="1" applyFill="1" applyBorder="1" applyAlignment="1">
      <alignment vertical="center" wrapText="1"/>
    </xf>
    <xf numFmtId="0" fontId="15" fillId="5" borderId="23" xfId="0" applyFont="1" applyFill="1" applyBorder="1" applyAlignment="1">
      <alignment horizontal="right" vertical="center" wrapText="1"/>
    </xf>
    <xf numFmtId="2" fontId="31" fillId="5" borderId="10" xfId="9" applyNumberFormat="1" applyFont="1" applyFill="1" applyBorder="1" applyAlignment="1">
      <alignment horizontal="right" vertical="center"/>
    </xf>
    <xf numFmtId="2" fontId="31" fillId="5" borderId="0" xfId="9" applyNumberFormat="1" applyFont="1" applyFill="1" applyBorder="1" applyAlignment="1">
      <alignment horizontal="right" vertical="center"/>
    </xf>
    <xf numFmtId="3" fontId="31" fillId="5" borderId="33" xfId="10" applyNumberFormat="1" applyFont="1" applyFill="1" applyBorder="1" applyAlignment="1">
      <alignment vertical="center"/>
    </xf>
    <xf numFmtId="3" fontId="31" fillId="5" borderId="34" xfId="10" applyNumberFormat="1" applyFont="1" applyFill="1" applyBorder="1" applyAlignment="1">
      <alignment vertical="center"/>
    </xf>
    <xf numFmtId="0" fontId="15" fillId="5" borderId="35" xfId="0" applyFont="1" applyFill="1" applyBorder="1" applyAlignment="1">
      <alignment vertical="center" wrapText="1"/>
    </xf>
    <xf numFmtId="3" fontId="31" fillId="5" borderId="36" xfId="10" applyNumberFormat="1" applyFont="1" applyFill="1" applyBorder="1" applyAlignment="1">
      <alignment vertical="center"/>
    </xf>
    <xf numFmtId="2" fontId="31" fillId="5" borderId="37" xfId="10" applyNumberFormat="1" applyFont="1" applyFill="1" applyBorder="1" applyAlignment="1">
      <alignment vertical="center"/>
    </xf>
    <xf numFmtId="0" fontId="15" fillId="5" borderId="11" xfId="0" applyFont="1" applyFill="1" applyBorder="1" applyAlignment="1">
      <alignment horizontal="left" vertical="center" wrapText="1"/>
    </xf>
    <xf numFmtId="2" fontId="31" fillId="5" borderId="11" xfId="10" applyNumberFormat="1" applyFont="1" applyFill="1" applyBorder="1" applyAlignment="1">
      <alignment vertical="center"/>
    </xf>
    <xf numFmtId="3" fontId="31" fillId="0" borderId="11" xfId="10" applyNumberFormat="1" applyFont="1" applyBorder="1" applyAlignment="1">
      <alignment vertical="center"/>
    </xf>
    <xf numFmtId="3" fontId="31" fillId="5" borderId="11" xfId="10" applyNumberFormat="1" applyFont="1" applyFill="1" applyBorder="1" applyAlignment="1">
      <alignment vertical="center"/>
    </xf>
    <xf numFmtId="3" fontId="37" fillId="5" borderId="11" xfId="10" applyNumberFormat="1" applyFont="1" applyFill="1" applyBorder="1" applyAlignment="1">
      <alignment vertical="center"/>
    </xf>
    <xf numFmtId="0" fontId="31" fillId="5" borderId="12" xfId="0" applyFont="1" applyFill="1" applyBorder="1" applyAlignment="1">
      <alignment horizontal="left" vertical="center"/>
    </xf>
    <xf numFmtId="2" fontId="31" fillId="5" borderId="12" xfId="10" applyNumberFormat="1" applyFont="1" applyFill="1" applyBorder="1" applyAlignment="1">
      <alignment horizontal="right" vertical="center"/>
    </xf>
    <xf numFmtId="0" fontId="31" fillId="5" borderId="0" xfId="0" applyFont="1" applyFill="1" applyAlignment="1">
      <alignment horizontal="left" vertical="center"/>
    </xf>
    <xf numFmtId="2" fontId="31" fillId="5" borderId="0" xfId="10" applyNumberFormat="1" applyFont="1" applyFill="1" applyAlignment="1">
      <alignment horizontal="right" vertical="center"/>
    </xf>
    <xf numFmtId="2" fontId="31" fillId="6" borderId="11" xfId="10" applyNumberFormat="1" applyFont="1" applyFill="1" applyBorder="1" applyAlignment="1">
      <alignment vertical="center"/>
    </xf>
    <xf numFmtId="3" fontId="31" fillId="5" borderId="12" xfId="10" applyNumberFormat="1" applyFont="1" applyFill="1" applyBorder="1" applyAlignment="1">
      <alignment horizontal="right" vertical="center"/>
    </xf>
    <xf numFmtId="3" fontId="31" fillId="5" borderId="0" xfId="10" applyNumberFormat="1" applyFont="1" applyFill="1" applyAlignment="1">
      <alignment horizontal="right" vertical="center"/>
    </xf>
    <xf numFmtId="0" fontId="78" fillId="5" borderId="12" xfId="0" applyFont="1" applyFill="1" applyBorder="1" applyAlignment="1">
      <alignment horizontal="left" vertical="center" wrapText="1"/>
    </xf>
    <xf numFmtId="3" fontId="78" fillId="5" borderId="12" xfId="6" applyNumberFormat="1" applyFont="1" applyFill="1" applyBorder="1" applyAlignment="1">
      <alignment vertical="center"/>
    </xf>
    <xf numFmtId="2" fontId="78" fillId="5" borderId="12" xfId="6" applyNumberFormat="1" applyFont="1" applyFill="1" applyBorder="1" applyAlignment="1">
      <alignment vertical="center"/>
    </xf>
    <xf numFmtId="0" fontId="78" fillId="5" borderId="11" xfId="0" applyFont="1" applyFill="1" applyBorder="1" applyAlignment="1">
      <alignment horizontal="left" vertical="center" wrapText="1"/>
    </xf>
    <xf numFmtId="2" fontId="78" fillId="5" borderId="11" xfId="0" applyNumberFormat="1" applyFont="1" applyFill="1" applyBorder="1" applyAlignment="1">
      <alignment vertical="center"/>
    </xf>
    <xf numFmtId="3" fontId="31" fillId="5" borderId="0" xfId="2" applyNumberFormat="1" applyFont="1" applyFill="1" applyBorder="1" applyAlignment="1">
      <alignment horizontal="right" vertical="center"/>
    </xf>
    <xf numFmtId="0" fontId="31" fillId="5" borderId="0" xfId="2" applyFont="1" applyFill="1" applyBorder="1" applyAlignment="1">
      <alignment vertical="center"/>
    </xf>
    <xf numFmtId="0" fontId="31" fillId="5" borderId="0" xfId="2" applyFont="1" applyFill="1" applyBorder="1" applyAlignment="1">
      <alignment horizontal="right" vertical="center"/>
    </xf>
    <xf numFmtId="4" fontId="31" fillId="5" borderId="0" xfId="10" applyNumberFormat="1" applyFont="1" applyFill="1" applyAlignment="1">
      <alignment horizontal="right" vertical="center"/>
    </xf>
    <xf numFmtId="2" fontId="31" fillId="5" borderId="0" xfId="6" applyNumberFormat="1" applyFont="1" applyFill="1" applyAlignment="1">
      <alignment vertical="center"/>
    </xf>
    <xf numFmtId="4" fontId="31" fillId="5" borderId="11" xfId="10" applyNumberFormat="1" applyFont="1" applyFill="1" applyBorder="1" applyAlignment="1">
      <alignment horizontal="right" vertical="center"/>
    </xf>
    <xf numFmtId="0" fontId="78" fillId="5" borderId="0" xfId="0" applyFont="1" applyFill="1" applyAlignment="1">
      <alignment vertical="center" wrapText="1"/>
    </xf>
    <xf numFmtId="0" fontId="78" fillId="5" borderId="0" xfId="0" applyFont="1" applyFill="1"/>
    <xf numFmtId="3" fontId="31" fillId="5" borderId="0" xfId="0" applyNumberFormat="1" applyFont="1" applyFill="1" applyAlignment="1">
      <alignment horizontal="center"/>
    </xf>
    <xf numFmtId="4" fontId="31" fillId="5" borderId="11" xfId="0" applyNumberFormat="1" applyFont="1" applyFill="1" applyBorder="1" applyAlignment="1">
      <alignment horizontal="right" vertical="center"/>
    </xf>
    <xf numFmtId="2" fontId="31" fillId="5" borderId="12" xfId="0" applyNumberFormat="1" applyFont="1" applyFill="1" applyBorder="1" applyAlignment="1">
      <alignment vertical="center"/>
    </xf>
    <xf numFmtId="2" fontId="31" fillId="5" borderId="11" xfId="0" applyNumberFormat="1" applyFont="1" applyFill="1" applyBorder="1" applyAlignment="1">
      <alignment vertical="center"/>
    </xf>
    <xf numFmtId="168" fontId="15" fillId="0" borderId="0" xfId="0" applyNumberFormat="1" applyFont="1" applyAlignment="1">
      <alignment vertical="center" wrapText="1"/>
    </xf>
    <xf numFmtId="3" fontId="31" fillId="0" borderId="0" xfId="9" applyNumberFormat="1" applyFont="1" applyFill="1" applyBorder="1" applyAlignment="1">
      <alignment vertical="center"/>
    </xf>
    <xf numFmtId="168" fontId="15" fillId="5" borderId="0" xfId="0" applyNumberFormat="1" applyFont="1" applyFill="1" applyAlignment="1">
      <alignment vertical="center" wrapText="1"/>
    </xf>
    <xf numFmtId="3" fontId="31" fillId="5" borderId="0" xfId="9" applyNumberFormat="1" applyFont="1" applyFill="1" applyBorder="1" applyAlignment="1">
      <alignment vertical="center"/>
    </xf>
    <xf numFmtId="168" fontId="15" fillId="0" borderId="11" xfId="0" applyNumberFormat="1" applyFont="1" applyBorder="1" applyAlignment="1">
      <alignment vertical="center" wrapText="1"/>
    </xf>
    <xf numFmtId="0" fontId="15" fillId="0" borderId="11" xfId="0" applyFont="1" applyBorder="1" applyAlignment="1">
      <alignment vertical="center" wrapText="1"/>
    </xf>
    <xf numFmtId="168" fontId="15" fillId="5" borderId="11" xfId="0" applyNumberFormat="1" applyFont="1" applyFill="1" applyBorder="1" applyAlignment="1">
      <alignment vertical="center" wrapText="1"/>
    </xf>
    <xf numFmtId="168" fontId="78" fillId="5" borderId="37" xfId="0" applyNumberFormat="1" applyFont="1" applyFill="1" applyBorder="1" applyAlignment="1">
      <alignment vertical="center" wrapText="1"/>
    </xf>
    <xf numFmtId="168" fontId="78" fillId="0" borderId="0" xfId="0" applyNumberFormat="1" applyFont="1" applyAlignment="1">
      <alignment vertical="center" wrapText="1"/>
    </xf>
    <xf numFmtId="3" fontId="78" fillId="0" borderId="0" xfId="9" applyNumberFormat="1" applyFont="1" applyFill="1" applyBorder="1" applyAlignment="1">
      <alignment vertical="center"/>
    </xf>
    <xf numFmtId="168" fontId="78" fillId="5" borderId="0" xfId="0" applyNumberFormat="1" applyFont="1" applyFill="1" applyAlignment="1">
      <alignment vertical="center" wrapText="1"/>
    </xf>
    <xf numFmtId="3" fontId="78" fillId="5" borderId="0" xfId="9" applyNumberFormat="1" applyFont="1" applyFill="1" applyBorder="1" applyAlignment="1">
      <alignment vertical="center"/>
    </xf>
    <xf numFmtId="0" fontId="78" fillId="0" borderId="0" xfId="0" applyFont="1" applyAlignment="1">
      <alignment vertical="center" wrapText="1"/>
    </xf>
    <xf numFmtId="0" fontId="37" fillId="5" borderId="12" xfId="0" applyFont="1" applyFill="1" applyBorder="1" applyAlignment="1">
      <alignment vertical="center" wrapText="1"/>
    </xf>
    <xf numFmtId="10" fontId="37" fillId="0" borderId="12" xfId="7" applyNumberFormat="1" applyFont="1" applyBorder="1" applyAlignment="1">
      <alignment vertical="center"/>
    </xf>
    <xf numFmtId="0" fontId="37" fillId="0" borderId="12" xfId="0" applyFont="1" applyBorder="1" applyAlignment="1">
      <alignment vertical="center" wrapText="1"/>
    </xf>
    <xf numFmtId="10" fontId="37" fillId="5" borderId="12" xfId="7" applyNumberFormat="1" applyFont="1" applyFill="1" applyBorder="1" applyAlignment="1">
      <alignment vertical="center"/>
    </xf>
    <xf numFmtId="0" fontId="37" fillId="5" borderId="11" xfId="0" applyFont="1" applyFill="1" applyBorder="1" applyAlignment="1">
      <alignment vertical="center" wrapText="1"/>
    </xf>
    <xf numFmtId="10" fontId="37" fillId="0" borderId="11" xfId="7" applyNumberFormat="1" applyFont="1" applyBorder="1" applyAlignment="1">
      <alignment vertical="center"/>
    </xf>
    <xf numFmtId="0" fontId="37" fillId="0" borderId="11" xfId="0" applyFont="1" applyBorder="1" applyAlignment="1">
      <alignment vertical="center" wrapText="1"/>
    </xf>
    <xf numFmtId="10" fontId="37" fillId="5" borderId="11" xfId="7" applyNumberFormat="1" applyFont="1" applyFill="1" applyBorder="1" applyAlignment="1">
      <alignment vertical="center"/>
    </xf>
    <xf numFmtId="0" fontId="16" fillId="5" borderId="0" xfId="15" applyFont="1" applyFill="1" applyAlignment="1">
      <alignment wrapText="1"/>
    </xf>
    <xf numFmtId="3" fontId="52" fillId="5" borderId="0" xfId="10" applyNumberFormat="1" applyFont="1" applyFill="1"/>
    <xf numFmtId="4" fontId="52" fillId="5" borderId="0" xfId="10" applyNumberFormat="1" applyFont="1" applyFill="1"/>
    <xf numFmtId="0" fontId="15" fillId="5" borderId="0" xfId="0" applyFont="1" applyFill="1" applyAlignment="1">
      <alignment horizontal="left" wrapText="1" indent="1"/>
    </xf>
    <xf numFmtId="0" fontId="51" fillId="5" borderId="0" xfId="15" applyFont="1" applyFill="1" applyAlignment="1">
      <alignment vertical="center"/>
    </xf>
    <xf numFmtId="0" fontId="111" fillId="5" borderId="0" xfId="15" applyFont="1" applyFill="1"/>
    <xf numFmtId="0" fontId="51" fillId="5" borderId="0" xfId="15" applyFont="1" applyFill="1"/>
    <xf numFmtId="0" fontId="80" fillId="0" borderId="11" xfId="0" applyFont="1" applyBorder="1" applyAlignment="1">
      <alignment vertical="center"/>
    </xf>
    <xf numFmtId="0" fontId="53" fillId="0" borderId="0" xfId="2" applyFont="1" applyBorder="1" applyAlignment="1">
      <alignment vertical="center"/>
    </xf>
    <xf numFmtId="0" fontId="31" fillId="0" borderId="12" xfId="2" applyFont="1" applyBorder="1" applyAlignment="1">
      <alignment horizontal="left" vertical="center"/>
    </xf>
    <xf numFmtId="3" fontId="31" fillId="0" borderId="12" xfId="10" applyNumberFormat="1" applyFont="1" applyBorder="1" applyAlignment="1">
      <alignment vertical="center"/>
    </xf>
    <xf numFmtId="2" fontId="31" fillId="0" borderId="12" xfId="10" applyNumberFormat="1" applyFont="1" applyBorder="1" applyAlignment="1">
      <alignment vertical="center"/>
    </xf>
    <xf numFmtId="0" fontId="37" fillId="0" borderId="11" xfId="0" applyFont="1" applyBorder="1" applyAlignment="1">
      <alignment horizontal="left" vertical="center"/>
    </xf>
    <xf numFmtId="2" fontId="31" fillId="0" borderId="11" xfId="10" applyNumberFormat="1" applyFont="1" applyBorder="1" applyAlignment="1">
      <alignment vertical="center"/>
    </xf>
    <xf numFmtId="0" fontId="80" fillId="0" borderId="16" xfId="0" applyFont="1" applyBorder="1" applyAlignment="1">
      <alignment vertical="center" wrapText="1"/>
    </xf>
    <xf numFmtId="166" fontId="78" fillId="0" borderId="18" xfId="0" applyNumberFormat="1" applyFont="1" applyBorder="1" applyAlignment="1">
      <alignment vertical="center" wrapText="1"/>
    </xf>
    <xf numFmtId="167" fontId="78" fillId="0" borderId="18" xfId="0" applyNumberFormat="1" applyFont="1" applyBorder="1" applyAlignment="1">
      <alignment vertical="center" wrapText="1"/>
    </xf>
    <xf numFmtId="0" fontId="15" fillId="0" borderId="0" xfId="0" applyFont="1" applyAlignment="1">
      <alignment horizontal="left" wrapText="1" indent="1"/>
    </xf>
    <xf numFmtId="0" fontId="37" fillId="5" borderId="12" xfId="0" applyFont="1" applyFill="1" applyBorder="1" applyAlignment="1">
      <alignment vertical="center"/>
    </xf>
    <xf numFmtId="0" fontId="31" fillId="0" borderId="16" xfId="0" applyFont="1" applyBorder="1" applyAlignment="1">
      <alignment horizontal="left" vertical="center"/>
    </xf>
    <xf numFmtId="3" fontId="31" fillId="0" borderId="16" xfId="10" applyNumberFormat="1" applyFont="1" applyBorder="1" applyAlignment="1">
      <alignment vertical="center"/>
    </xf>
    <xf numFmtId="2" fontId="31" fillId="0" borderId="16" xfId="10" applyNumberFormat="1" applyFont="1" applyBorder="1" applyAlignment="1">
      <alignment vertical="center"/>
    </xf>
    <xf numFmtId="0" fontId="31" fillId="0" borderId="0" xfId="0" applyFont="1" applyAlignment="1">
      <alignment horizontal="left" vertical="center"/>
    </xf>
    <xf numFmtId="3" fontId="31" fillId="0" borderId="0" xfId="10" applyNumberFormat="1" applyFont="1" applyAlignment="1">
      <alignment vertical="center"/>
    </xf>
    <xf numFmtId="2" fontId="31" fillId="0" borderId="0" xfId="10" applyNumberFormat="1" applyFont="1" applyAlignment="1">
      <alignment vertical="center"/>
    </xf>
    <xf numFmtId="0" fontId="80" fillId="5" borderId="17" xfId="0" applyFont="1" applyFill="1" applyBorder="1" applyAlignment="1">
      <alignment vertical="center"/>
    </xf>
    <xf numFmtId="3" fontId="78" fillId="0" borderId="17" xfId="10" applyNumberFormat="1" applyFont="1" applyBorder="1" applyAlignment="1">
      <alignment vertical="center"/>
    </xf>
    <xf numFmtId="0" fontId="115" fillId="5" borderId="0" xfId="0" applyFont="1" applyFill="1"/>
    <xf numFmtId="0" fontId="115" fillId="5" borderId="0" xfId="0" applyFont="1" applyFill="1" applyAlignment="1">
      <alignment vertical="center"/>
    </xf>
    <xf numFmtId="0" fontId="23" fillId="5" borderId="0" xfId="0" applyFont="1" applyFill="1" applyAlignment="1">
      <alignment vertical="center"/>
    </xf>
    <xf numFmtId="9" fontId="68" fillId="5" borderId="0" xfId="9" applyFont="1" applyFill="1" applyAlignment="1">
      <alignment vertical="center"/>
    </xf>
    <xf numFmtId="0" fontId="51" fillId="5" borderId="0" xfId="0" applyFont="1" applyFill="1" applyAlignment="1">
      <alignment vertical="center" wrapText="1"/>
    </xf>
    <xf numFmtId="0" fontId="113" fillId="5" borderId="0" xfId="15" applyFont="1" applyFill="1"/>
    <xf numFmtId="2" fontId="112" fillId="5" borderId="0" xfId="15" applyNumberFormat="1" applyFont="1" applyFill="1" applyAlignment="1">
      <alignment horizontal="left"/>
    </xf>
    <xf numFmtId="10" fontId="31" fillId="5" borderId="0" xfId="9" applyNumberFormat="1" applyFont="1" applyFill="1" applyBorder="1" applyAlignment="1">
      <alignment vertical="center"/>
    </xf>
    <xf numFmtId="10" fontId="31" fillId="5" borderId="2" xfId="9" applyNumberFormat="1" applyFont="1" applyFill="1" applyBorder="1" applyAlignment="1">
      <alignment vertical="center"/>
    </xf>
    <xf numFmtId="10" fontId="31" fillId="5" borderId="27" xfId="9" applyNumberFormat="1" applyFont="1" applyFill="1" applyBorder="1" applyAlignment="1">
      <alignment vertical="center"/>
    </xf>
    <xf numFmtId="3" fontId="68" fillId="5" borderId="0" xfId="0" applyNumberFormat="1" applyFont="1" applyFill="1" applyAlignment="1">
      <alignment vertical="center"/>
    </xf>
    <xf numFmtId="10" fontId="83" fillId="5" borderId="11" xfId="9" applyNumberFormat="1" applyFont="1" applyFill="1" applyBorder="1" applyAlignment="1">
      <alignment horizontal="right" vertical="center" wrapText="1"/>
    </xf>
    <xf numFmtId="166" fontId="116" fillId="5" borderId="0" xfId="0" applyNumberFormat="1" applyFont="1" applyFill="1" applyAlignment="1">
      <alignment horizontal="right" vertical="center" wrapText="1"/>
    </xf>
    <xf numFmtId="0" fontId="117" fillId="5" borderId="0" xfId="0" applyFont="1" applyFill="1"/>
    <xf numFmtId="4" fontId="31" fillId="5" borderId="0" xfId="9" applyNumberFormat="1" applyFont="1" applyFill="1" applyBorder="1" applyAlignment="1">
      <alignment vertical="center"/>
    </xf>
    <xf numFmtId="166" fontId="15" fillId="5" borderId="0" xfId="0" applyNumberFormat="1" applyFont="1" applyFill="1" applyAlignment="1">
      <alignment horizontal="right" vertical="center" wrapText="1"/>
    </xf>
    <xf numFmtId="167" fontId="15" fillId="5" borderId="0" xfId="0" applyNumberFormat="1" applyFont="1" applyFill="1" applyAlignment="1">
      <alignment horizontal="right" vertical="center" wrapText="1"/>
    </xf>
    <xf numFmtId="166" fontId="78" fillId="5" borderId="0" xfId="0" applyNumberFormat="1" applyFont="1" applyFill="1" applyAlignment="1">
      <alignment horizontal="right" vertical="center" wrapText="1"/>
    </xf>
    <xf numFmtId="167" fontId="78" fillId="5" borderId="0" xfId="0" applyNumberFormat="1" applyFont="1" applyFill="1" applyAlignment="1">
      <alignment horizontal="right" vertical="center" wrapText="1"/>
    </xf>
    <xf numFmtId="0" fontId="16" fillId="5" borderId="11" xfId="0" applyFont="1" applyFill="1" applyBorder="1" applyAlignment="1">
      <alignment horizontal="right" vertical="center" wrapText="1"/>
    </xf>
    <xf numFmtId="166" fontId="78" fillId="5" borderId="7" xfId="0" applyNumberFormat="1" applyFont="1" applyFill="1" applyBorder="1" applyAlignment="1">
      <alignment horizontal="right" vertical="center" wrapText="1"/>
    </xf>
    <xf numFmtId="167" fontId="78" fillId="5" borderId="7" xfId="0" applyNumberFormat="1" applyFont="1" applyFill="1" applyBorder="1" applyAlignment="1">
      <alignment horizontal="right" vertical="center" wrapText="1"/>
    </xf>
    <xf numFmtId="168" fontId="78" fillId="5" borderId="11" xfId="0" applyNumberFormat="1" applyFont="1" applyFill="1" applyBorder="1" applyAlignment="1">
      <alignment horizontal="right" vertical="center" wrapText="1"/>
    </xf>
    <xf numFmtId="10" fontId="78" fillId="5" borderId="11" xfId="9" applyNumberFormat="1" applyFont="1" applyFill="1" applyBorder="1" applyAlignment="1">
      <alignment horizontal="right" vertical="center" wrapText="1"/>
    </xf>
    <xf numFmtId="167" fontId="78" fillId="5" borderId="11" xfId="0" applyNumberFormat="1" applyFont="1" applyFill="1" applyBorder="1" applyAlignment="1">
      <alignment horizontal="right" vertical="center" wrapText="1"/>
    </xf>
    <xf numFmtId="168" fontId="15" fillId="5" borderId="0" xfId="0" applyNumberFormat="1" applyFont="1" applyFill="1" applyAlignment="1">
      <alignment horizontal="right" vertical="center" wrapText="1"/>
    </xf>
    <xf numFmtId="10" fontId="15" fillId="5" borderId="8" xfId="9" applyNumberFormat="1" applyFont="1" applyFill="1" applyBorder="1" applyAlignment="1">
      <alignment horizontal="right" vertical="center" wrapText="1"/>
    </xf>
    <xf numFmtId="167" fontId="15" fillId="5" borderId="8" xfId="0" applyNumberFormat="1" applyFont="1" applyFill="1" applyBorder="1" applyAlignment="1">
      <alignment horizontal="right" vertical="center" wrapText="1"/>
    </xf>
    <xf numFmtId="10" fontId="15" fillId="5" borderId="0" xfId="9" applyNumberFormat="1" applyFont="1" applyFill="1" applyBorder="1" applyAlignment="1">
      <alignment horizontal="right" vertical="center" wrapText="1"/>
    </xf>
    <xf numFmtId="168" fontId="16" fillId="5" borderId="0" xfId="0" applyNumberFormat="1" applyFont="1" applyFill="1" applyAlignment="1">
      <alignment horizontal="right" vertical="center" wrapText="1"/>
    </xf>
    <xf numFmtId="10" fontId="15" fillId="5" borderId="10" xfId="9" applyNumberFormat="1" applyFont="1" applyFill="1" applyBorder="1" applyAlignment="1">
      <alignment horizontal="right" vertical="center" wrapText="1"/>
    </xf>
    <xf numFmtId="167" fontId="15" fillId="5" borderId="10" xfId="0" applyNumberFormat="1" applyFont="1" applyFill="1" applyBorder="1" applyAlignment="1">
      <alignment horizontal="right" vertical="center" wrapText="1"/>
    </xf>
    <xf numFmtId="168" fontId="78" fillId="5" borderId="0" xfId="0" applyNumberFormat="1" applyFont="1" applyFill="1" applyAlignment="1">
      <alignment horizontal="right" vertical="center" wrapText="1"/>
    </xf>
    <xf numFmtId="10" fontId="78" fillId="5" borderId="7" xfId="9" applyNumberFormat="1" applyFont="1" applyFill="1" applyBorder="1" applyAlignment="1">
      <alignment horizontal="right" vertical="center" wrapText="1"/>
    </xf>
    <xf numFmtId="0" fontId="89" fillId="5" borderId="0" xfId="0" applyFont="1" applyFill="1" applyAlignment="1">
      <alignment vertical="center"/>
    </xf>
    <xf numFmtId="0" fontId="78" fillId="0" borderId="7" xfId="7" applyFont="1" applyBorder="1" applyAlignment="1">
      <alignment vertical="center"/>
    </xf>
    <xf numFmtId="0" fontId="18" fillId="0" borderId="0" xfId="0" applyFont="1" applyAlignment="1">
      <alignment horizontal="left" vertical="center" wrapText="1"/>
    </xf>
    <xf numFmtId="3" fontId="38" fillId="5" borderId="0" xfId="0" applyNumberFormat="1" applyFont="1" applyFill="1" applyAlignment="1">
      <alignment wrapText="1"/>
    </xf>
    <xf numFmtId="0" fontId="8" fillId="0" borderId="0" xfId="0" applyFont="1" applyAlignment="1">
      <alignment horizontal="center" wrapText="1"/>
    </xf>
    <xf numFmtId="0" fontId="0" fillId="0" borderId="0" xfId="0"/>
    <xf numFmtId="0" fontId="82" fillId="0" borderId="2" xfId="0" applyFont="1" applyBorder="1" applyAlignment="1">
      <alignment horizontal="center" vertical="center" wrapText="1"/>
    </xf>
    <xf numFmtId="0" fontId="82" fillId="0" borderId="2" xfId="0" applyFont="1" applyBorder="1" applyAlignment="1">
      <alignment vertical="center"/>
    </xf>
    <xf numFmtId="0" fontId="82" fillId="5" borderId="2" xfId="0" applyFont="1" applyFill="1" applyBorder="1" applyAlignment="1">
      <alignment horizontal="center" vertical="center" wrapText="1"/>
    </xf>
    <xf numFmtId="0" fontId="82" fillId="5" borderId="2" xfId="0" applyFont="1" applyFill="1" applyBorder="1" applyAlignment="1">
      <alignment vertical="center"/>
    </xf>
    <xf numFmtId="0" fontId="16" fillId="5" borderId="0" xfId="0" applyFont="1" applyFill="1" applyAlignment="1">
      <alignment horizontal="center" vertical="center" wrapText="1"/>
    </xf>
    <xf numFmtId="0" fontId="82" fillId="0" borderId="2" xfId="0" applyFont="1" applyBorder="1" applyAlignment="1">
      <alignment vertical="center" wrapText="1"/>
    </xf>
    <xf numFmtId="14" fontId="84" fillId="5" borderId="2" xfId="0" applyNumberFormat="1" applyFont="1" applyFill="1" applyBorder="1" applyAlignment="1">
      <alignment horizontal="center" vertical="center" wrapText="1"/>
    </xf>
    <xf numFmtId="0" fontId="15" fillId="5" borderId="0" xfId="0" applyFont="1" applyFill="1" applyAlignment="1">
      <alignment horizontal="right" wrapText="1"/>
    </xf>
    <xf numFmtId="0" fontId="15" fillId="5" borderId="0" xfId="0" applyFont="1" applyFill="1" applyAlignment="1">
      <alignment horizontal="center" wrapText="1"/>
    </xf>
    <xf numFmtId="0" fontId="31" fillId="5" borderId="0" xfId="0" applyFont="1" applyFill="1" applyAlignment="1">
      <alignment horizontal="right" wrapText="1"/>
    </xf>
    <xf numFmtId="14" fontId="84" fillId="0" borderId="2" xfId="0" applyNumberFormat="1" applyFont="1" applyBorder="1" applyAlignment="1">
      <alignment horizontal="center" vertical="center" wrapText="1"/>
    </xf>
    <xf numFmtId="0" fontId="82" fillId="0" borderId="2" xfId="15" applyFont="1" applyBorder="1" applyAlignment="1">
      <alignment horizontal="center" vertical="center" wrapText="1"/>
    </xf>
    <xf numFmtId="0" fontId="82" fillId="0" borderId="2" xfId="15" applyFont="1" applyBorder="1" applyAlignment="1">
      <alignment vertical="center"/>
    </xf>
    <xf numFmtId="0" fontId="15" fillId="5" borderId="0" xfId="15" applyFont="1" applyFill="1" applyAlignment="1">
      <alignment horizontal="right" wrapText="1"/>
    </xf>
    <xf numFmtId="0" fontId="104" fillId="5" borderId="0" xfId="0" applyFont="1" applyFill="1" applyAlignment="1">
      <alignment vertical="center" wrapText="1"/>
    </xf>
    <xf numFmtId="0" fontId="15" fillId="5" borderId="0" xfId="0" applyFont="1" applyFill="1" applyAlignment="1">
      <alignment horizontal="justify" vertical="center" wrapText="1" readingOrder="1"/>
    </xf>
    <xf numFmtId="0" fontId="15" fillId="5" borderId="0" xfId="0" applyFont="1" applyFill="1" applyAlignment="1">
      <alignment vertical="center" wrapText="1" readingOrder="1"/>
    </xf>
    <xf numFmtId="0" fontId="49" fillId="5" borderId="0" xfId="0" applyFont="1" applyFill="1" applyAlignment="1">
      <alignment vertical="center" wrapText="1" readingOrder="1"/>
    </xf>
    <xf numFmtId="0" fontId="38" fillId="5" borderId="0" xfId="0" applyFont="1" applyFill="1" applyAlignment="1">
      <alignment horizontal="justify" vertical="center" wrapText="1" readingOrder="1"/>
    </xf>
    <xf numFmtId="0" fontId="63" fillId="5" borderId="0" xfId="0" applyFont="1" applyFill="1" applyAlignment="1">
      <alignment horizontal="justify" vertical="center" wrapText="1" readingOrder="1"/>
    </xf>
    <xf numFmtId="0" fontId="114" fillId="5" borderId="12" xfId="0" applyFont="1" applyFill="1" applyBorder="1" applyAlignment="1">
      <alignment horizontal="justify" vertical="justify"/>
    </xf>
    <xf numFmtId="0" fontId="118" fillId="5" borderId="0" xfId="0" applyFont="1" applyFill="1" applyAlignment="1">
      <alignment vertical="center"/>
    </xf>
    <xf numFmtId="0" fontId="119" fillId="5" borderId="0" xfId="0" applyFont="1" applyFill="1" applyAlignment="1">
      <alignment horizontal="center" vertical="center" wrapText="1"/>
    </xf>
  </cellXfs>
  <cellStyles count="16">
    <cellStyle name="Heading 1" xfId="3" xr:uid="{00000000-0005-0000-0000-000003000000}"/>
    <cellStyle name="Heading 2" xfId="4" xr:uid="{00000000-0005-0000-0000-000004000000}"/>
    <cellStyle name="Heading 3" xfId="5" xr:uid="{00000000-0005-0000-0000-000005000000}"/>
    <cellStyle name="Normal" xfId="0" builtinId="0"/>
    <cellStyle name="Normal 12 2" xfId="7" xr:uid="{1B6AE831-7FEC-4EE7-9004-83D6CF0072B6}"/>
    <cellStyle name="Normal 2" xfId="2" xr:uid="{00000000-0005-0000-0000-000002000000}"/>
    <cellStyle name="Normal 2 2" xfId="15" xr:uid="{E32C2D52-1688-4D00-897E-4417B4E1D2C8}"/>
    <cellStyle name="Normal 2 2 13" xfId="10" xr:uid="{C0C606C7-43BA-4427-9481-1AD02C2550BD}"/>
    <cellStyle name="Normal 2 2 2" xfId="6" xr:uid="{FD0ACC48-5314-477B-8A09-1E4F1B38E898}"/>
    <cellStyle name="Normal 3" xfId="12" xr:uid="{E69F8A45-080B-47D5-893F-61EFDD3F626B}"/>
    <cellStyle name="Normal 3 2" xfId="13" xr:uid="{41A26E23-DDCA-42D4-B89D-00D6F3116E8B}"/>
    <cellStyle name="Normal 3 2 2 2" xfId="14" xr:uid="{0D186944-1EA8-42C9-99F8-747F87EF85BF}"/>
    <cellStyle name="Percent" xfId="9" builtinId="5"/>
    <cellStyle name="Porcentual 2 2" xfId="8" xr:uid="{F1BEA1D7-6305-4B85-B411-990E6BF54D7E}"/>
    <cellStyle name="Porcentual 3" xfId="11" xr:uid="{A9738F34-3977-4575-99DA-858356ED9131}"/>
    <cellStyle name="Table (Normal)" xfId="1" xr:uid="{00000000-0005-0000-0000-000001000000}"/>
  </cellStyles>
  <dxfs count="0"/>
  <tableStyles count="0"/>
  <colors>
    <mruColors>
      <color rgb="FFFF821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dex!A1"/><Relationship Id="rId4"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dex!A1"/><Relationship Id="rId4"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dex!A1"/><Relationship Id="rId4"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dex!A1"/><Relationship Id="rId4" Type="http://schemas.openxmlformats.org/officeDocument/2006/relationships/image" Target="../media/image1.png"/></Relationships>
</file>

<file path=xl/drawings/_rels/drawing1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dex!A1"/><Relationship Id="rId4" Type="http://schemas.openxmlformats.org/officeDocument/2006/relationships/image" Target="../media/image1.png"/></Relationships>
</file>

<file path=xl/drawings/_rels/drawing1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dex!A1"/><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dex!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dex!A1"/><Relationship Id="rId4"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dex!A1"/><Relationship Id="rId4"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dex!A1"/><Relationship Id="rId4"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dex!A1"/><Relationship Id="rId4"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dex!A1"/><Relationship Id="rId4"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dex!A1"/><Relationship Id="rId4"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dex!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86781</xdr:colOff>
      <xdr:row>1</xdr:row>
      <xdr:rowOff>33870</xdr:rowOff>
    </xdr:from>
    <xdr:to>
      <xdr:col>1</xdr:col>
      <xdr:colOff>1160582</xdr:colOff>
      <xdr:row>2</xdr:row>
      <xdr:rowOff>59953</xdr:rowOff>
    </xdr:to>
    <xdr:pic>
      <xdr:nvPicPr>
        <xdr:cNvPr id="3" name="Imagen 13">
          <a:extLst>
            <a:ext uri="{FF2B5EF4-FFF2-40B4-BE49-F238E27FC236}">
              <a16:creationId xmlns:a16="http://schemas.microsoft.com/office/drawing/2014/main" id="{D3583193-D634-4D3B-B345-406EC6C054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1781" y="277287"/>
          <a:ext cx="1087136" cy="17340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0</xdr:colOff>
      <xdr:row>0</xdr:row>
      <xdr:rowOff>0</xdr:rowOff>
    </xdr:from>
    <xdr:to>
      <xdr:col>5</xdr:col>
      <xdr:colOff>589136</xdr:colOff>
      <xdr:row>1</xdr:row>
      <xdr:rowOff>232481</xdr:rowOff>
    </xdr:to>
    <xdr:grpSp>
      <xdr:nvGrpSpPr>
        <xdr:cNvPr id="8" name="Group 7">
          <a:extLst>
            <a:ext uri="{FF2B5EF4-FFF2-40B4-BE49-F238E27FC236}">
              <a16:creationId xmlns:a16="http://schemas.microsoft.com/office/drawing/2014/main" id="{0AA13922-D308-4318-A1FD-5F7A257BA2A7}"/>
            </a:ext>
          </a:extLst>
        </xdr:cNvPr>
        <xdr:cNvGrpSpPr/>
      </xdr:nvGrpSpPr>
      <xdr:grpSpPr>
        <a:xfrm>
          <a:off x="6407624" y="0"/>
          <a:ext cx="602852" cy="435605"/>
          <a:chOff x="6648115" y="114299"/>
          <a:chExt cx="628985" cy="352425"/>
        </a:xfrm>
      </xdr:grpSpPr>
      <xdr:sp macro="" textlink="">
        <xdr:nvSpPr>
          <xdr:cNvPr id="9" name="Flowchart: Process 8">
            <a:hlinkClick xmlns:r="http://schemas.openxmlformats.org/officeDocument/2006/relationships" r:id="rId1"/>
            <a:extLst>
              <a:ext uri="{FF2B5EF4-FFF2-40B4-BE49-F238E27FC236}">
                <a16:creationId xmlns:a16="http://schemas.microsoft.com/office/drawing/2014/main" id="{74F444CE-85C0-F087-E229-92DEE270D676}"/>
              </a:ext>
            </a:extLst>
          </xdr:cNvPr>
          <xdr:cNvSpPr/>
        </xdr:nvSpPr>
        <xdr:spPr>
          <a:xfrm>
            <a:off x="6648115" y="161924"/>
            <a:ext cx="619458" cy="257175"/>
          </a:xfrm>
          <a:prstGeom prst="flowChartProcess">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GB" sz="1100">
              <a:latin typeface="Bankinter Sans" pitchFamily="2" charset="0"/>
            </a:endParaRPr>
          </a:p>
        </xdr:txBody>
      </xdr:sp>
      <xdr:pic>
        <xdr:nvPicPr>
          <xdr:cNvPr id="10" name="Graphic 9" descr="Back with solid fill">
            <a:hlinkClick xmlns:r="http://schemas.openxmlformats.org/officeDocument/2006/relationships" r:id="rId1"/>
            <a:extLst>
              <a:ext uri="{FF2B5EF4-FFF2-40B4-BE49-F238E27FC236}">
                <a16:creationId xmlns:a16="http://schemas.microsoft.com/office/drawing/2014/main" id="{90E03B82-AEBB-66BF-B0BD-0E201E45C533}"/>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6654899" y="114299"/>
            <a:ext cx="622201" cy="352425"/>
          </a:xfrm>
          <a:prstGeom prst="rect">
            <a:avLst/>
          </a:prstGeom>
        </xdr:spPr>
      </xdr:pic>
    </xdr:grpSp>
    <xdr:clientData/>
  </xdr:twoCellAnchor>
  <xdr:twoCellAnchor editAs="oneCell">
    <xdr:from>
      <xdr:col>1</xdr:col>
      <xdr:colOff>0</xdr:colOff>
      <xdr:row>1</xdr:row>
      <xdr:rowOff>0</xdr:rowOff>
    </xdr:from>
    <xdr:to>
      <xdr:col>1</xdr:col>
      <xdr:colOff>1088830</xdr:colOff>
      <xdr:row>1</xdr:row>
      <xdr:rowOff>171615</xdr:rowOff>
    </xdr:to>
    <xdr:pic>
      <xdr:nvPicPr>
        <xdr:cNvPr id="2" name="Imagen 13">
          <a:extLst>
            <a:ext uri="{FF2B5EF4-FFF2-40B4-BE49-F238E27FC236}">
              <a16:creationId xmlns:a16="http://schemas.microsoft.com/office/drawing/2014/main" id="{996A670B-6EAA-446F-A9BD-E69A4886EC7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14325" y="238125"/>
          <a:ext cx="1097720" cy="16336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11</xdr:col>
      <xdr:colOff>0</xdr:colOff>
      <xdr:row>0</xdr:row>
      <xdr:rowOff>0</xdr:rowOff>
    </xdr:from>
    <xdr:to>
      <xdr:col>11</xdr:col>
      <xdr:colOff>589136</xdr:colOff>
      <xdr:row>1</xdr:row>
      <xdr:rowOff>238831</xdr:rowOff>
    </xdr:to>
    <xdr:grpSp>
      <xdr:nvGrpSpPr>
        <xdr:cNvPr id="3" name="Group 2">
          <a:extLst>
            <a:ext uri="{FF2B5EF4-FFF2-40B4-BE49-F238E27FC236}">
              <a16:creationId xmlns:a16="http://schemas.microsoft.com/office/drawing/2014/main" id="{AC2BCED1-A87E-4E4A-9304-E21211FED7BE}"/>
            </a:ext>
          </a:extLst>
        </xdr:cNvPr>
        <xdr:cNvGrpSpPr/>
      </xdr:nvGrpSpPr>
      <xdr:grpSpPr>
        <a:xfrm>
          <a:off x="9731829" y="0"/>
          <a:ext cx="602852" cy="444027"/>
          <a:chOff x="6648115" y="114299"/>
          <a:chExt cx="628985" cy="352425"/>
        </a:xfrm>
      </xdr:grpSpPr>
      <xdr:sp macro="" textlink="">
        <xdr:nvSpPr>
          <xdr:cNvPr id="4" name="Flowchart: Process 3">
            <a:hlinkClick xmlns:r="http://schemas.openxmlformats.org/officeDocument/2006/relationships" r:id="rId1"/>
            <a:extLst>
              <a:ext uri="{FF2B5EF4-FFF2-40B4-BE49-F238E27FC236}">
                <a16:creationId xmlns:a16="http://schemas.microsoft.com/office/drawing/2014/main" id="{8483E2BE-944C-87E9-73C8-D8EE5593F700}"/>
              </a:ext>
            </a:extLst>
          </xdr:cNvPr>
          <xdr:cNvSpPr/>
        </xdr:nvSpPr>
        <xdr:spPr>
          <a:xfrm>
            <a:off x="6648115" y="161924"/>
            <a:ext cx="619458" cy="257175"/>
          </a:xfrm>
          <a:prstGeom prst="flowChartProcess">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GB" sz="1100">
              <a:latin typeface="Bankinter Sans" pitchFamily="2" charset="0"/>
            </a:endParaRPr>
          </a:p>
        </xdr:txBody>
      </xdr:sp>
      <xdr:pic>
        <xdr:nvPicPr>
          <xdr:cNvPr id="5" name="Graphic 4" descr="Back with solid fill">
            <a:hlinkClick xmlns:r="http://schemas.openxmlformats.org/officeDocument/2006/relationships" r:id="rId1"/>
            <a:extLst>
              <a:ext uri="{FF2B5EF4-FFF2-40B4-BE49-F238E27FC236}">
                <a16:creationId xmlns:a16="http://schemas.microsoft.com/office/drawing/2014/main" id="{C76A69A4-313B-78C9-69AD-64FDD90558C5}"/>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6654899" y="114299"/>
            <a:ext cx="622201" cy="352425"/>
          </a:xfrm>
          <a:prstGeom prst="rect">
            <a:avLst/>
          </a:prstGeom>
        </xdr:spPr>
      </xdr:pic>
    </xdr:grpSp>
    <xdr:clientData/>
  </xdr:twoCellAnchor>
  <xdr:twoCellAnchor editAs="oneCell">
    <xdr:from>
      <xdr:col>1</xdr:col>
      <xdr:colOff>0</xdr:colOff>
      <xdr:row>1</xdr:row>
      <xdr:rowOff>0</xdr:rowOff>
    </xdr:from>
    <xdr:to>
      <xdr:col>1</xdr:col>
      <xdr:colOff>1084385</xdr:colOff>
      <xdr:row>1</xdr:row>
      <xdr:rowOff>172885</xdr:rowOff>
    </xdr:to>
    <xdr:pic>
      <xdr:nvPicPr>
        <xdr:cNvPr id="2" name="Imagen 13">
          <a:extLst>
            <a:ext uri="{FF2B5EF4-FFF2-40B4-BE49-F238E27FC236}">
              <a16:creationId xmlns:a16="http://schemas.microsoft.com/office/drawing/2014/main" id="{206B7AFF-F8FF-4324-8491-4217C0D964E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13765" y="235324"/>
          <a:ext cx="1097720" cy="16336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6</xdr:col>
      <xdr:colOff>127000</xdr:colOff>
      <xdr:row>0</xdr:row>
      <xdr:rowOff>0</xdr:rowOff>
    </xdr:from>
    <xdr:to>
      <xdr:col>6</xdr:col>
      <xdr:colOff>716136</xdr:colOff>
      <xdr:row>1</xdr:row>
      <xdr:rowOff>232481</xdr:rowOff>
    </xdr:to>
    <xdr:grpSp>
      <xdr:nvGrpSpPr>
        <xdr:cNvPr id="2" name="Group 1">
          <a:extLst>
            <a:ext uri="{FF2B5EF4-FFF2-40B4-BE49-F238E27FC236}">
              <a16:creationId xmlns:a16="http://schemas.microsoft.com/office/drawing/2014/main" id="{D0CA1FEC-980A-4125-B077-356E40792BD8}"/>
            </a:ext>
          </a:extLst>
        </xdr:cNvPr>
        <xdr:cNvGrpSpPr/>
      </xdr:nvGrpSpPr>
      <xdr:grpSpPr>
        <a:xfrm>
          <a:off x="6179156" y="0"/>
          <a:ext cx="485504" cy="436072"/>
          <a:chOff x="6648115" y="114299"/>
          <a:chExt cx="628985" cy="352425"/>
        </a:xfrm>
      </xdr:grpSpPr>
      <xdr:sp macro="" textlink="">
        <xdr:nvSpPr>
          <xdr:cNvPr id="3" name="Flowchart: Process 2">
            <a:hlinkClick xmlns:r="http://schemas.openxmlformats.org/officeDocument/2006/relationships" r:id="rId1"/>
            <a:extLst>
              <a:ext uri="{FF2B5EF4-FFF2-40B4-BE49-F238E27FC236}">
                <a16:creationId xmlns:a16="http://schemas.microsoft.com/office/drawing/2014/main" id="{8BFAFFFD-B0C1-4D1B-5126-62557A08F01F}"/>
              </a:ext>
            </a:extLst>
          </xdr:cNvPr>
          <xdr:cNvSpPr/>
        </xdr:nvSpPr>
        <xdr:spPr>
          <a:xfrm>
            <a:off x="6648115" y="161924"/>
            <a:ext cx="619458" cy="257175"/>
          </a:xfrm>
          <a:prstGeom prst="flowChartProcess">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GB" sz="1100">
              <a:latin typeface="Bankinter Sans" pitchFamily="2" charset="0"/>
            </a:endParaRPr>
          </a:p>
        </xdr:txBody>
      </xdr:sp>
      <xdr:pic>
        <xdr:nvPicPr>
          <xdr:cNvPr id="4" name="Graphic 3" descr="Back with solid fill">
            <a:hlinkClick xmlns:r="http://schemas.openxmlformats.org/officeDocument/2006/relationships" r:id="rId1"/>
            <a:extLst>
              <a:ext uri="{FF2B5EF4-FFF2-40B4-BE49-F238E27FC236}">
                <a16:creationId xmlns:a16="http://schemas.microsoft.com/office/drawing/2014/main" id="{6E3FEF75-0973-39B3-FE3E-45DEEA284E7E}"/>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6654899" y="114299"/>
            <a:ext cx="622201" cy="352425"/>
          </a:xfrm>
          <a:prstGeom prst="rect">
            <a:avLst/>
          </a:prstGeom>
        </xdr:spPr>
      </xdr:pic>
    </xdr:grpSp>
    <xdr:clientData/>
  </xdr:twoCellAnchor>
  <xdr:twoCellAnchor editAs="oneCell">
    <xdr:from>
      <xdr:col>1</xdr:col>
      <xdr:colOff>0</xdr:colOff>
      <xdr:row>1</xdr:row>
      <xdr:rowOff>0</xdr:rowOff>
    </xdr:from>
    <xdr:to>
      <xdr:col>1</xdr:col>
      <xdr:colOff>1088830</xdr:colOff>
      <xdr:row>1</xdr:row>
      <xdr:rowOff>171615</xdr:rowOff>
    </xdr:to>
    <xdr:pic>
      <xdr:nvPicPr>
        <xdr:cNvPr id="5" name="Imagen 13">
          <a:extLst>
            <a:ext uri="{FF2B5EF4-FFF2-40B4-BE49-F238E27FC236}">
              <a16:creationId xmlns:a16="http://schemas.microsoft.com/office/drawing/2014/main" id="{57DEE097-0BF0-45F0-9103-CA25A920983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04800" y="228600"/>
          <a:ext cx="1088830" cy="171615"/>
        </a:xfrm>
        <a:prstGeom prst="rect">
          <a:avLst/>
        </a:prstGeom>
      </xdr:spPr>
    </xdr:pic>
    <xdr:clientData/>
  </xdr:twoCellAnchor>
  <xdr:twoCellAnchor editAs="oneCell">
    <xdr:from>
      <xdr:col>1</xdr:col>
      <xdr:colOff>0</xdr:colOff>
      <xdr:row>1</xdr:row>
      <xdr:rowOff>0</xdr:rowOff>
    </xdr:from>
    <xdr:to>
      <xdr:col>1</xdr:col>
      <xdr:colOff>1084385</xdr:colOff>
      <xdr:row>1</xdr:row>
      <xdr:rowOff>172885</xdr:rowOff>
    </xdr:to>
    <xdr:pic>
      <xdr:nvPicPr>
        <xdr:cNvPr id="6" name="Imagen 13">
          <a:extLst>
            <a:ext uri="{FF2B5EF4-FFF2-40B4-BE49-F238E27FC236}">
              <a16:creationId xmlns:a16="http://schemas.microsoft.com/office/drawing/2014/main" id="{2D37294B-C00E-4BAA-8091-115D3A2C9A6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04800" y="228600"/>
          <a:ext cx="1084385" cy="17288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2</xdr:col>
      <xdr:colOff>69850</xdr:colOff>
      <xdr:row>0</xdr:row>
      <xdr:rowOff>0</xdr:rowOff>
    </xdr:from>
    <xdr:to>
      <xdr:col>2</xdr:col>
      <xdr:colOff>658986</xdr:colOff>
      <xdr:row>1</xdr:row>
      <xdr:rowOff>232481</xdr:rowOff>
    </xdr:to>
    <xdr:grpSp>
      <xdr:nvGrpSpPr>
        <xdr:cNvPr id="8" name="Group 7">
          <a:extLst>
            <a:ext uri="{FF2B5EF4-FFF2-40B4-BE49-F238E27FC236}">
              <a16:creationId xmlns:a16="http://schemas.microsoft.com/office/drawing/2014/main" id="{14D1CC92-6A48-457B-A439-5CEF8B326619}"/>
            </a:ext>
          </a:extLst>
        </xdr:cNvPr>
        <xdr:cNvGrpSpPr/>
      </xdr:nvGrpSpPr>
      <xdr:grpSpPr>
        <a:xfrm>
          <a:off x="3980434" y="0"/>
          <a:ext cx="602852" cy="436697"/>
          <a:chOff x="6648115" y="114299"/>
          <a:chExt cx="628985" cy="352425"/>
        </a:xfrm>
      </xdr:grpSpPr>
      <xdr:sp macro="" textlink="">
        <xdr:nvSpPr>
          <xdr:cNvPr id="9" name="Flowchart: Process 8">
            <a:hlinkClick xmlns:r="http://schemas.openxmlformats.org/officeDocument/2006/relationships" r:id="rId1"/>
            <a:extLst>
              <a:ext uri="{FF2B5EF4-FFF2-40B4-BE49-F238E27FC236}">
                <a16:creationId xmlns:a16="http://schemas.microsoft.com/office/drawing/2014/main" id="{F704AF14-7CCF-5CC2-8716-9A3332C5411C}"/>
              </a:ext>
            </a:extLst>
          </xdr:cNvPr>
          <xdr:cNvSpPr/>
        </xdr:nvSpPr>
        <xdr:spPr>
          <a:xfrm>
            <a:off x="6648115" y="161924"/>
            <a:ext cx="619458" cy="257175"/>
          </a:xfrm>
          <a:prstGeom prst="flowChartProcess">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GB" sz="1100">
              <a:latin typeface="Bankinter Sans" pitchFamily="2" charset="0"/>
            </a:endParaRPr>
          </a:p>
        </xdr:txBody>
      </xdr:sp>
      <xdr:pic>
        <xdr:nvPicPr>
          <xdr:cNvPr id="10" name="Graphic 9" descr="Back with solid fill">
            <a:hlinkClick xmlns:r="http://schemas.openxmlformats.org/officeDocument/2006/relationships" r:id="rId1"/>
            <a:extLst>
              <a:ext uri="{FF2B5EF4-FFF2-40B4-BE49-F238E27FC236}">
                <a16:creationId xmlns:a16="http://schemas.microsoft.com/office/drawing/2014/main" id="{A00CCBF5-55A5-6D89-E6E4-964459BD2EC5}"/>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6654899" y="114299"/>
            <a:ext cx="622201" cy="352425"/>
          </a:xfrm>
          <a:prstGeom prst="rect">
            <a:avLst/>
          </a:prstGeom>
        </xdr:spPr>
      </xdr:pic>
    </xdr:grpSp>
    <xdr:clientData/>
  </xdr:twoCellAnchor>
  <xdr:twoCellAnchor editAs="oneCell">
    <xdr:from>
      <xdr:col>1</xdr:col>
      <xdr:colOff>0</xdr:colOff>
      <xdr:row>1</xdr:row>
      <xdr:rowOff>0</xdr:rowOff>
    </xdr:from>
    <xdr:to>
      <xdr:col>1</xdr:col>
      <xdr:colOff>1098355</xdr:colOff>
      <xdr:row>1</xdr:row>
      <xdr:rowOff>158280</xdr:rowOff>
    </xdr:to>
    <xdr:pic>
      <xdr:nvPicPr>
        <xdr:cNvPr id="2" name="Imagen 13">
          <a:extLst>
            <a:ext uri="{FF2B5EF4-FFF2-40B4-BE49-F238E27FC236}">
              <a16:creationId xmlns:a16="http://schemas.microsoft.com/office/drawing/2014/main" id="{4F2816BC-EF96-418F-A26F-00ADE259233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14325" y="238125"/>
          <a:ext cx="1097720" cy="16336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5</xdr:col>
      <xdr:colOff>0</xdr:colOff>
      <xdr:row>0</xdr:row>
      <xdr:rowOff>0</xdr:rowOff>
    </xdr:from>
    <xdr:to>
      <xdr:col>5</xdr:col>
      <xdr:colOff>589136</xdr:colOff>
      <xdr:row>1</xdr:row>
      <xdr:rowOff>234068</xdr:rowOff>
    </xdr:to>
    <xdr:grpSp>
      <xdr:nvGrpSpPr>
        <xdr:cNvPr id="8" name="Group 7">
          <a:extLst>
            <a:ext uri="{FF2B5EF4-FFF2-40B4-BE49-F238E27FC236}">
              <a16:creationId xmlns:a16="http://schemas.microsoft.com/office/drawing/2014/main" id="{7303218B-E66E-4983-B0A7-05EF3EE0B78B}"/>
            </a:ext>
          </a:extLst>
        </xdr:cNvPr>
        <xdr:cNvGrpSpPr/>
      </xdr:nvGrpSpPr>
      <xdr:grpSpPr>
        <a:xfrm>
          <a:off x="9391934" y="0"/>
          <a:ext cx="602852" cy="437192"/>
          <a:chOff x="6648115" y="114299"/>
          <a:chExt cx="628985" cy="352425"/>
        </a:xfrm>
      </xdr:grpSpPr>
      <xdr:sp macro="" textlink="">
        <xdr:nvSpPr>
          <xdr:cNvPr id="9" name="Flowchart: Process 8">
            <a:hlinkClick xmlns:r="http://schemas.openxmlformats.org/officeDocument/2006/relationships" r:id="rId1"/>
            <a:extLst>
              <a:ext uri="{FF2B5EF4-FFF2-40B4-BE49-F238E27FC236}">
                <a16:creationId xmlns:a16="http://schemas.microsoft.com/office/drawing/2014/main" id="{724D9593-2786-1183-8887-A40F0A129F46}"/>
              </a:ext>
            </a:extLst>
          </xdr:cNvPr>
          <xdr:cNvSpPr/>
        </xdr:nvSpPr>
        <xdr:spPr>
          <a:xfrm>
            <a:off x="6648115" y="161924"/>
            <a:ext cx="619458" cy="257175"/>
          </a:xfrm>
          <a:prstGeom prst="flowChartProcess">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GB" sz="1100">
              <a:latin typeface="Bankinter Sans" pitchFamily="2" charset="0"/>
            </a:endParaRPr>
          </a:p>
        </xdr:txBody>
      </xdr:sp>
      <xdr:pic>
        <xdr:nvPicPr>
          <xdr:cNvPr id="10" name="Graphic 9" descr="Back with solid fill">
            <a:hlinkClick xmlns:r="http://schemas.openxmlformats.org/officeDocument/2006/relationships" r:id="rId1"/>
            <a:extLst>
              <a:ext uri="{FF2B5EF4-FFF2-40B4-BE49-F238E27FC236}">
                <a16:creationId xmlns:a16="http://schemas.microsoft.com/office/drawing/2014/main" id="{FDF1DBBC-32E5-E297-444A-996F5B611F25}"/>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6654899" y="114299"/>
            <a:ext cx="622201" cy="352425"/>
          </a:xfrm>
          <a:prstGeom prst="rect">
            <a:avLst/>
          </a:prstGeom>
        </xdr:spPr>
      </xdr:pic>
    </xdr:grpSp>
    <xdr:clientData/>
  </xdr:twoCellAnchor>
  <xdr:twoCellAnchor editAs="oneCell">
    <xdr:from>
      <xdr:col>1</xdr:col>
      <xdr:colOff>0</xdr:colOff>
      <xdr:row>1</xdr:row>
      <xdr:rowOff>0</xdr:rowOff>
    </xdr:from>
    <xdr:to>
      <xdr:col>1</xdr:col>
      <xdr:colOff>1088830</xdr:colOff>
      <xdr:row>1</xdr:row>
      <xdr:rowOff>163995</xdr:rowOff>
    </xdr:to>
    <xdr:pic>
      <xdr:nvPicPr>
        <xdr:cNvPr id="2" name="Imagen 13">
          <a:extLst>
            <a:ext uri="{FF2B5EF4-FFF2-40B4-BE49-F238E27FC236}">
              <a16:creationId xmlns:a16="http://schemas.microsoft.com/office/drawing/2014/main" id="{5615D0E5-F2E8-4C5F-BB57-65BE85D0D1D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4250" y="232833"/>
          <a:ext cx="1094545" cy="16018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3</xdr:col>
      <xdr:colOff>3352800</xdr:colOff>
      <xdr:row>0</xdr:row>
      <xdr:rowOff>0</xdr:rowOff>
    </xdr:from>
    <xdr:to>
      <xdr:col>3</xdr:col>
      <xdr:colOff>3941936</xdr:colOff>
      <xdr:row>1</xdr:row>
      <xdr:rowOff>232481</xdr:rowOff>
    </xdr:to>
    <xdr:grpSp>
      <xdr:nvGrpSpPr>
        <xdr:cNvPr id="8" name="Group 7">
          <a:extLst>
            <a:ext uri="{FF2B5EF4-FFF2-40B4-BE49-F238E27FC236}">
              <a16:creationId xmlns:a16="http://schemas.microsoft.com/office/drawing/2014/main" id="{A5B5DE38-0B00-4DF3-B3BD-BE29A7B39DC9}"/>
            </a:ext>
          </a:extLst>
        </xdr:cNvPr>
        <xdr:cNvGrpSpPr/>
      </xdr:nvGrpSpPr>
      <xdr:grpSpPr>
        <a:xfrm>
          <a:off x="8633266" y="0"/>
          <a:ext cx="601328" cy="437374"/>
          <a:chOff x="6648115" y="114299"/>
          <a:chExt cx="628985" cy="352425"/>
        </a:xfrm>
      </xdr:grpSpPr>
      <xdr:sp macro="" textlink="">
        <xdr:nvSpPr>
          <xdr:cNvPr id="9" name="Flowchart: Process 8">
            <a:hlinkClick xmlns:r="http://schemas.openxmlformats.org/officeDocument/2006/relationships" r:id="rId1"/>
            <a:extLst>
              <a:ext uri="{FF2B5EF4-FFF2-40B4-BE49-F238E27FC236}">
                <a16:creationId xmlns:a16="http://schemas.microsoft.com/office/drawing/2014/main" id="{E11E8070-195D-10D4-051A-0CB553716DB7}"/>
              </a:ext>
            </a:extLst>
          </xdr:cNvPr>
          <xdr:cNvSpPr/>
        </xdr:nvSpPr>
        <xdr:spPr>
          <a:xfrm>
            <a:off x="6648115" y="161924"/>
            <a:ext cx="619458" cy="257175"/>
          </a:xfrm>
          <a:prstGeom prst="flowChartProcess">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GB" sz="1100">
              <a:latin typeface="Bankinter Sans" pitchFamily="2" charset="0"/>
            </a:endParaRPr>
          </a:p>
        </xdr:txBody>
      </xdr:sp>
      <xdr:pic>
        <xdr:nvPicPr>
          <xdr:cNvPr id="10" name="Graphic 9" descr="Back with solid fill">
            <a:hlinkClick xmlns:r="http://schemas.openxmlformats.org/officeDocument/2006/relationships" r:id="rId1"/>
            <a:extLst>
              <a:ext uri="{FF2B5EF4-FFF2-40B4-BE49-F238E27FC236}">
                <a16:creationId xmlns:a16="http://schemas.microsoft.com/office/drawing/2014/main" id="{4EB13E47-C628-5D43-BCF0-800069A8E28B}"/>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6654899" y="114299"/>
            <a:ext cx="622201" cy="352425"/>
          </a:xfrm>
          <a:prstGeom prst="rect">
            <a:avLst/>
          </a:prstGeom>
        </xdr:spPr>
      </xdr:pic>
    </xdr:grpSp>
    <xdr:clientData/>
  </xdr:twoCellAnchor>
  <xdr:twoCellAnchor>
    <xdr:from>
      <xdr:col>16</xdr:col>
      <xdr:colOff>0</xdr:colOff>
      <xdr:row>0</xdr:row>
      <xdr:rowOff>0</xdr:rowOff>
    </xdr:from>
    <xdr:to>
      <xdr:col>16</xdr:col>
      <xdr:colOff>0</xdr:colOff>
      <xdr:row>1</xdr:row>
      <xdr:rowOff>235656</xdr:rowOff>
    </xdr:to>
    <xdr:grpSp>
      <xdr:nvGrpSpPr>
        <xdr:cNvPr id="3" name="Group 2">
          <a:extLst>
            <a:ext uri="{FF2B5EF4-FFF2-40B4-BE49-F238E27FC236}">
              <a16:creationId xmlns:a16="http://schemas.microsoft.com/office/drawing/2014/main" id="{F3542CC0-F65B-4D69-826E-5C828CE99763}"/>
            </a:ext>
          </a:extLst>
        </xdr:cNvPr>
        <xdr:cNvGrpSpPr/>
      </xdr:nvGrpSpPr>
      <xdr:grpSpPr>
        <a:xfrm>
          <a:off x="42284952" y="0"/>
          <a:ext cx="0" cy="440549"/>
          <a:chOff x="6648115" y="114299"/>
          <a:chExt cx="628985" cy="352425"/>
        </a:xfrm>
      </xdr:grpSpPr>
      <xdr:sp macro="" textlink="">
        <xdr:nvSpPr>
          <xdr:cNvPr id="4" name="Flowchart: Process 3">
            <a:hlinkClick xmlns:r="http://schemas.openxmlformats.org/officeDocument/2006/relationships" r:id="rId1"/>
            <a:extLst>
              <a:ext uri="{FF2B5EF4-FFF2-40B4-BE49-F238E27FC236}">
                <a16:creationId xmlns:a16="http://schemas.microsoft.com/office/drawing/2014/main" id="{06BD9972-40E0-D5F0-EF67-677A1211CFCA}"/>
              </a:ext>
            </a:extLst>
          </xdr:cNvPr>
          <xdr:cNvSpPr/>
        </xdr:nvSpPr>
        <xdr:spPr>
          <a:xfrm>
            <a:off x="6648115" y="161924"/>
            <a:ext cx="619458" cy="257175"/>
          </a:xfrm>
          <a:prstGeom prst="flowChartProcess">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GB" sz="1100">
              <a:latin typeface="Bankinter Sans" pitchFamily="2" charset="0"/>
            </a:endParaRPr>
          </a:p>
        </xdr:txBody>
      </xdr:sp>
      <xdr:pic>
        <xdr:nvPicPr>
          <xdr:cNvPr id="5" name="Graphic 4" descr="Back with solid fill">
            <a:hlinkClick xmlns:r="http://schemas.openxmlformats.org/officeDocument/2006/relationships" r:id="rId1"/>
            <a:extLst>
              <a:ext uri="{FF2B5EF4-FFF2-40B4-BE49-F238E27FC236}">
                <a16:creationId xmlns:a16="http://schemas.microsoft.com/office/drawing/2014/main" id="{B5EF8BB7-AB84-0BF7-9A5D-3010023A7FBA}"/>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6654899" y="114299"/>
            <a:ext cx="622201" cy="352425"/>
          </a:xfrm>
          <a:prstGeom prst="rect">
            <a:avLst/>
          </a:prstGeom>
        </xdr:spPr>
      </xdr:pic>
    </xdr:grpSp>
    <xdr:clientData/>
  </xdr:twoCellAnchor>
  <xdr:twoCellAnchor editAs="oneCell">
    <xdr:from>
      <xdr:col>1</xdr:col>
      <xdr:colOff>0</xdr:colOff>
      <xdr:row>1</xdr:row>
      <xdr:rowOff>0</xdr:rowOff>
    </xdr:from>
    <xdr:to>
      <xdr:col>1</xdr:col>
      <xdr:colOff>1088830</xdr:colOff>
      <xdr:row>1</xdr:row>
      <xdr:rowOff>171615</xdr:rowOff>
    </xdr:to>
    <xdr:pic>
      <xdr:nvPicPr>
        <xdr:cNvPr id="2" name="Imagen 13">
          <a:extLst>
            <a:ext uri="{FF2B5EF4-FFF2-40B4-BE49-F238E27FC236}">
              <a16:creationId xmlns:a16="http://schemas.microsoft.com/office/drawing/2014/main" id="{905107D1-6C40-40A8-9BF0-118920F263D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14325" y="238125"/>
          <a:ext cx="1097720" cy="1633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57148</xdr:colOff>
      <xdr:row>0</xdr:row>
      <xdr:rowOff>70529</xdr:rowOff>
    </xdr:from>
    <xdr:to>
      <xdr:col>5</xdr:col>
      <xdr:colOff>646284</xdr:colOff>
      <xdr:row>1</xdr:row>
      <xdr:rowOff>303010</xdr:rowOff>
    </xdr:to>
    <xdr:grpSp>
      <xdr:nvGrpSpPr>
        <xdr:cNvPr id="6" name="Group 5">
          <a:extLst>
            <a:ext uri="{FF2B5EF4-FFF2-40B4-BE49-F238E27FC236}">
              <a16:creationId xmlns:a16="http://schemas.microsoft.com/office/drawing/2014/main" id="{B59651DB-FA2A-4B75-9E9A-0414F7A33945}"/>
            </a:ext>
          </a:extLst>
        </xdr:cNvPr>
        <xdr:cNvGrpSpPr/>
      </xdr:nvGrpSpPr>
      <xdr:grpSpPr>
        <a:xfrm>
          <a:off x="6337894" y="65957"/>
          <a:ext cx="601328" cy="436423"/>
          <a:chOff x="6648115" y="114299"/>
          <a:chExt cx="628985" cy="352425"/>
        </a:xfrm>
      </xdr:grpSpPr>
      <xdr:sp macro="" textlink="">
        <xdr:nvSpPr>
          <xdr:cNvPr id="7" name="Flowchart: Process 6">
            <a:hlinkClick xmlns:r="http://schemas.openxmlformats.org/officeDocument/2006/relationships" r:id="rId1"/>
            <a:extLst>
              <a:ext uri="{FF2B5EF4-FFF2-40B4-BE49-F238E27FC236}">
                <a16:creationId xmlns:a16="http://schemas.microsoft.com/office/drawing/2014/main" id="{AC4D3804-9A86-BE1A-0445-0C7B9F8F15C0}"/>
              </a:ext>
            </a:extLst>
          </xdr:cNvPr>
          <xdr:cNvSpPr/>
        </xdr:nvSpPr>
        <xdr:spPr>
          <a:xfrm>
            <a:off x="6648115" y="161924"/>
            <a:ext cx="619458" cy="257175"/>
          </a:xfrm>
          <a:prstGeom prst="flowChartProcess">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GB" sz="1100">
              <a:latin typeface="Bankinter Sans" pitchFamily="2" charset="0"/>
            </a:endParaRPr>
          </a:p>
        </xdr:txBody>
      </xdr:sp>
      <xdr:pic>
        <xdr:nvPicPr>
          <xdr:cNvPr id="8" name="Graphic 7" descr="Back with solid fill">
            <a:hlinkClick xmlns:r="http://schemas.openxmlformats.org/officeDocument/2006/relationships" r:id="rId1"/>
            <a:extLst>
              <a:ext uri="{FF2B5EF4-FFF2-40B4-BE49-F238E27FC236}">
                <a16:creationId xmlns:a16="http://schemas.microsoft.com/office/drawing/2014/main" id="{3582ED34-CD3B-A1EE-C216-4A8B64548A1B}"/>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6654899" y="114299"/>
            <a:ext cx="622201" cy="352425"/>
          </a:xfrm>
          <a:prstGeom prst="rect">
            <a:avLst/>
          </a:prstGeom>
        </xdr:spPr>
      </xdr:pic>
    </xdr:grpSp>
    <xdr:clientData/>
  </xdr:twoCellAnchor>
  <xdr:twoCellAnchor editAs="oneCell">
    <xdr:from>
      <xdr:col>1</xdr:col>
      <xdr:colOff>0</xdr:colOff>
      <xdr:row>1</xdr:row>
      <xdr:rowOff>0</xdr:rowOff>
    </xdr:from>
    <xdr:to>
      <xdr:col>1</xdr:col>
      <xdr:colOff>1095815</xdr:colOff>
      <xdr:row>1</xdr:row>
      <xdr:rowOff>165265</xdr:rowOff>
    </xdr:to>
    <xdr:pic>
      <xdr:nvPicPr>
        <xdr:cNvPr id="3" name="Imagen 13">
          <a:extLst>
            <a:ext uri="{FF2B5EF4-FFF2-40B4-BE49-F238E27FC236}">
              <a16:creationId xmlns:a16="http://schemas.microsoft.com/office/drawing/2014/main" id="{06E9AA71-E7F3-4E39-994E-9DFDDF161C7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17500" y="238125"/>
          <a:ext cx="1097720" cy="1633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0</xdr:row>
      <xdr:rowOff>0</xdr:rowOff>
    </xdr:from>
    <xdr:to>
      <xdr:col>7</xdr:col>
      <xdr:colOff>589136</xdr:colOff>
      <xdr:row>1</xdr:row>
      <xdr:rowOff>232481</xdr:rowOff>
    </xdr:to>
    <xdr:grpSp>
      <xdr:nvGrpSpPr>
        <xdr:cNvPr id="9" name="Group 8">
          <a:extLst>
            <a:ext uri="{FF2B5EF4-FFF2-40B4-BE49-F238E27FC236}">
              <a16:creationId xmlns:a16="http://schemas.microsoft.com/office/drawing/2014/main" id="{D45B66EC-4517-469D-A2F5-3E15BED80ADD}"/>
            </a:ext>
          </a:extLst>
        </xdr:cNvPr>
        <xdr:cNvGrpSpPr/>
      </xdr:nvGrpSpPr>
      <xdr:grpSpPr>
        <a:xfrm>
          <a:off x="10017512" y="0"/>
          <a:ext cx="602852" cy="436548"/>
          <a:chOff x="6648115" y="114299"/>
          <a:chExt cx="628985" cy="352425"/>
        </a:xfrm>
      </xdr:grpSpPr>
      <xdr:sp macro="" textlink="">
        <xdr:nvSpPr>
          <xdr:cNvPr id="10" name="Flowchart: Process 9">
            <a:hlinkClick xmlns:r="http://schemas.openxmlformats.org/officeDocument/2006/relationships" r:id="rId1"/>
            <a:extLst>
              <a:ext uri="{FF2B5EF4-FFF2-40B4-BE49-F238E27FC236}">
                <a16:creationId xmlns:a16="http://schemas.microsoft.com/office/drawing/2014/main" id="{8C7E3F89-4876-3E2E-F0C4-5B8531400522}"/>
              </a:ext>
            </a:extLst>
          </xdr:cNvPr>
          <xdr:cNvSpPr/>
        </xdr:nvSpPr>
        <xdr:spPr>
          <a:xfrm>
            <a:off x="6648115" y="161924"/>
            <a:ext cx="619458" cy="257175"/>
          </a:xfrm>
          <a:prstGeom prst="flowChartProcess">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GB" sz="1100">
              <a:latin typeface="Bankinter Sans" pitchFamily="2" charset="0"/>
            </a:endParaRPr>
          </a:p>
        </xdr:txBody>
      </xdr:sp>
      <xdr:pic>
        <xdr:nvPicPr>
          <xdr:cNvPr id="11" name="Graphic 10" descr="Back with solid fill">
            <a:hlinkClick xmlns:r="http://schemas.openxmlformats.org/officeDocument/2006/relationships" r:id="rId1"/>
            <a:extLst>
              <a:ext uri="{FF2B5EF4-FFF2-40B4-BE49-F238E27FC236}">
                <a16:creationId xmlns:a16="http://schemas.microsoft.com/office/drawing/2014/main" id="{627CA367-A0B1-F907-FB98-8F8DCFCD601C}"/>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6654899" y="114299"/>
            <a:ext cx="622201" cy="352425"/>
          </a:xfrm>
          <a:prstGeom prst="rect">
            <a:avLst/>
          </a:prstGeom>
        </xdr:spPr>
      </xdr:pic>
    </xdr:grpSp>
    <xdr:clientData/>
  </xdr:twoCellAnchor>
  <xdr:twoCellAnchor editAs="oneCell">
    <xdr:from>
      <xdr:col>1</xdr:col>
      <xdr:colOff>0</xdr:colOff>
      <xdr:row>1</xdr:row>
      <xdr:rowOff>0</xdr:rowOff>
    </xdr:from>
    <xdr:to>
      <xdr:col>1</xdr:col>
      <xdr:colOff>1088195</xdr:colOff>
      <xdr:row>1</xdr:row>
      <xdr:rowOff>169075</xdr:rowOff>
    </xdr:to>
    <xdr:pic>
      <xdr:nvPicPr>
        <xdr:cNvPr id="3" name="Imagen 13">
          <a:extLst>
            <a:ext uri="{FF2B5EF4-FFF2-40B4-BE49-F238E27FC236}">
              <a16:creationId xmlns:a16="http://schemas.microsoft.com/office/drawing/2014/main" id="{16E6D3EE-62BE-46AE-9959-C20953F6CD7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14325" y="238125"/>
          <a:ext cx="1097720" cy="16336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749300</xdr:colOff>
      <xdr:row>0</xdr:row>
      <xdr:rowOff>0</xdr:rowOff>
    </xdr:from>
    <xdr:to>
      <xdr:col>5</xdr:col>
      <xdr:colOff>411336</xdr:colOff>
      <xdr:row>1</xdr:row>
      <xdr:rowOff>232481</xdr:rowOff>
    </xdr:to>
    <xdr:grpSp>
      <xdr:nvGrpSpPr>
        <xdr:cNvPr id="12" name="Group 11">
          <a:extLst>
            <a:ext uri="{FF2B5EF4-FFF2-40B4-BE49-F238E27FC236}">
              <a16:creationId xmlns:a16="http://schemas.microsoft.com/office/drawing/2014/main" id="{48D50669-624A-4AD5-8A91-5411043BFB50}"/>
            </a:ext>
          </a:extLst>
        </xdr:cNvPr>
        <xdr:cNvGrpSpPr/>
      </xdr:nvGrpSpPr>
      <xdr:grpSpPr>
        <a:xfrm>
          <a:off x="6303816" y="0"/>
          <a:ext cx="691399" cy="435902"/>
          <a:chOff x="6648115" y="114299"/>
          <a:chExt cx="628985" cy="352425"/>
        </a:xfrm>
      </xdr:grpSpPr>
      <xdr:sp macro="" textlink="">
        <xdr:nvSpPr>
          <xdr:cNvPr id="13" name="Flowchart: Process 12">
            <a:hlinkClick xmlns:r="http://schemas.openxmlformats.org/officeDocument/2006/relationships" r:id="rId1"/>
            <a:extLst>
              <a:ext uri="{FF2B5EF4-FFF2-40B4-BE49-F238E27FC236}">
                <a16:creationId xmlns:a16="http://schemas.microsoft.com/office/drawing/2014/main" id="{6246180C-C8B7-1D32-14A7-0B94547A1B71}"/>
              </a:ext>
            </a:extLst>
          </xdr:cNvPr>
          <xdr:cNvSpPr/>
        </xdr:nvSpPr>
        <xdr:spPr>
          <a:xfrm>
            <a:off x="6648115" y="161924"/>
            <a:ext cx="619458" cy="257175"/>
          </a:xfrm>
          <a:prstGeom prst="flowChartProcess">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GB" sz="1100">
              <a:latin typeface="Bankinter Sans" pitchFamily="2" charset="0"/>
            </a:endParaRPr>
          </a:p>
        </xdr:txBody>
      </xdr:sp>
      <xdr:pic>
        <xdr:nvPicPr>
          <xdr:cNvPr id="14" name="Graphic 13" descr="Back with solid fill">
            <a:hlinkClick xmlns:r="http://schemas.openxmlformats.org/officeDocument/2006/relationships" r:id="rId1"/>
            <a:extLst>
              <a:ext uri="{FF2B5EF4-FFF2-40B4-BE49-F238E27FC236}">
                <a16:creationId xmlns:a16="http://schemas.microsoft.com/office/drawing/2014/main" id="{4031F544-5C52-23A0-8085-2FCBA63569D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6654899" y="114299"/>
            <a:ext cx="622201" cy="352425"/>
          </a:xfrm>
          <a:prstGeom prst="rect">
            <a:avLst/>
          </a:prstGeom>
        </xdr:spPr>
      </xdr:pic>
    </xdr:grpSp>
    <xdr:clientData/>
  </xdr:twoCellAnchor>
  <xdr:twoCellAnchor editAs="oneCell">
    <xdr:from>
      <xdr:col>1</xdr:col>
      <xdr:colOff>0</xdr:colOff>
      <xdr:row>1</xdr:row>
      <xdr:rowOff>0</xdr:rowOff>
    </xdr:from>
    <xdr:to>
      <xdr:col>1</xdr:col>
      <xdr:colOff>1084385</xdr:colOff>
      <xdr:row>1</xdr:row>
      <xdr:rowOff>172885</xdr:rowOff>
    </xdr:to>
    <xdr:pic>
      <xdr:nvPicPr>
        <xdr:cNvPr id="2" name="Imagen 13">
          <a:extLst>
            <a:ext uri="{FF2B5EF4-FFF2-40B4-BE49-F238E27FC236}">
              <a16:creationId xmlns:a16="http://schemas.microsoft.com/office/drawing/2014/main" id="{91AF8098-5EDA-4ED7-BE63-0777DA3B4D3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14325" y="238125"/>
          <a:ext cx="1097720" cy="16336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0</xdr:colOff>
      <xdr:row>0</xdr:row>
      <xdr:rowOff>0</xdr:rowOff>
    </xdr:from>
    <xdr:to>
      <xdr:col>6</xdr:col>
      <xdr:colOff>157336</xdr:colOff>
      <xdr:row>1</xdr:row>
      <xdr:rowOff>232481</xdr:rowOff>
    </xdr:to>
    <xdr:grpSp>
      <xdr:nvGrpSpPr>
        <xdr:cNvPr id="9" name="Group 8">
          <a:extLst>
            <a:ext uri="{FF2B5EF4-FFF2-40B4-BE49-F238E27FC236}">
              <a16:creationId xmlns:a16="http://schemas.microsoft.com/office/drawing/2014/main" id="{6D85C5E4-4396-4CFA-BB86-DB0DD0853721}"/>
            </a:ext>
          </a:extLst>
        </xdr:cNvPr>
        <xdr:cNvGrpSpPr/>
      </xdr:nvGrpSpPr>
      <xdr:grpSpPr>
        <a:xfrm>
          <a:off x="5385435" y="0"/>
          <a:ext cx="611869" cy="436316"/>
          <a:chOff x="6648115" y="114299"/>
          <a:chExt cx="628985" cy="352425"/>
        </a:xfrm>
      </xdr:grpSpPr>
      <xdr:sp macro="" textlink="">
        <xdr:nvSpPr>
          <xdr:cNvPr id="10" name="Flowchart: Process 9">
            <a:hlinkClick xmlns:r="http://schemas.openxmlformats.org/officeDocument/2006/relationships" r:id="rId1"/>
            <a:extLst>
              <a:ext uri="{FF2B5EF4-FFF2-40B4-BE49-F238E27FC236}">
                <a16:creationId xmlns:a16="http://schemas.microsoft.com/office/drawing/2014/main" id="{DA610951-A57A-168D-E72D-CEDCD48C7D80}"/>
              </a:ext>
            </a:extLst>
          </xdr:cNvPr>
          <xdr:cNvSpPr/>
        </xdr:nvSpPr>
        <xdr:spPr>
          <a:xfrm>
            <a:off x="6648115" y="161924"/>
            <a:ext cx="619458" cy="257175"/>
          </a:xfrm>
          <a:prstGeom prst="flowChartProcess">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GB" sz="1100">
              <a:latin typeface="Bankinter Sans" pitchFamily="2" charset="0"/>
            </a:endParaRPr>
          </a:p>
        </xdr:txBody>
      </xdr:sp>
      <xdr:pic>
        <xdr:nvPicPr>
          <xdr:cNvPr id="11" name="Graphic 10" descr="Back with solid fill">
            <a:hlinkClick xmlns:r="http://schemas.openxmlformats.org/officeDocument/2006/relationships" r:id="rId1"/>
            <a:extLst>
              <a:ext uri="{FF2B5EF4-FFF2-40B4-BE49-F238E27FC236}">
                <a16:creationId xmlns:a16="http://schemas.microsoft.com/office/drawing/2014/main" id="{0BEE7238-8219-585D-A76D-2E465C72C165}"/>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6654899" y="114299"/>
            <a:ext cx="622201" cy="352425"/>
          </a:xfrm>
          <a:prstGeom prst="rect">
            <a:avLst/>
          </a:prstGeom>
        </xdr:spPr>
      </xdr:pic>
    </xdr:grpSp>
    <xdr:clientData/>
  </xdr:twoCellAnchor>
  <xdr:twoCellAnchor editAs="oneCell">
    <xdr:from>
      <xdr:col>1</xdr:col>
      <xdr:colOff>0</xdr:colOff>
      <xdr:row>1</xdr:row>
      <xdr:rowOff>0</xdr:rowOff>
    </xdr:from>
    <xdr:to>
      <xdr:col>1</xdr:col>
      <xdr:colOff>1084385</xdr:colOff>
      <xdr:row>1</xdr:row>
      <xdr:rowOff>172885</xdr:rowOff>
    </xdr:to>
    <xdr:pic>
      <xdr:nvPicPr>
        <xdr:cNvPr id="2" name="Imagen 13">
          <a:extLst>
            <a:ext uri="{FF2B5EF4-FFF2-40B4-BE49-F238E27FC236}">
              <a16:creationId xmlns:a16="http://schemas.microsoft.com/office/drawing/2014/main" id="{084253E9-9165-40B7-8C51-94F05B00892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08214" y="235857"/>
          <a:ext cx="1097720" cy="16336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0</xdr:colOff>
      <xdr:row>0</xdr:row>
      <xdr:rowOff>0</xdr:rowOff>
    </xdr:from>
    <xdr:to>
      <xdr:col>5</xdr:col>
      <xdr:colOff>589136</xdr:colOff>
      <xdr:row>1</xdr:row>
      <xdr:rowOff>235202</xdr:rowOff>
    </xdr:to>
    <xdr:grpSp>
      <xdr:nvGrpSpPr>
        <xdr:cNvPr id="8" name="Group 7">
          <a:extLst>
            <a:ext uri="{FF2B5EF4-FFF2-40B4-BE49-F238E27FC236}">
              <a16:creationId xmlns:a16="http://schemas.microsoft.com/office/drawing/2014/main" id="{2F2B89DD-CDEC-493A-BFCD-F5080B5CBF21}"/>
            </a:ext>
          </a:extLst>
        </xdr:cNvPr>
        <xdr:cNvGrpSpPr/>
      </xdr:nvGrpSpPr>
      <xdr:grpSpPr>
        <a:xfrm>
          <a:off x="5532120" y="0"/>
          <a:ext cx="602852" cy="439418"/>
          <a:chOff x="6648115" y="114299"/>
          <a:chExt cx="628985" cy="352425"/>
        </a:xfrm>
      </xdr:grpSpPr>
      <xdr:sp macro="" textlink="">
        <xdr:nvSpPr>
          <xdr:cNvPr id="9" name="Flowchart: Process 8">
            <a:hlinkClick xmlns:r="http://schemas.openxmlformats.org/officeDocument/2006/relationships" r:id="rId1"/>
            <a:extLst>
              <a:ext uri="{FF2B5EF4-FFF2-40B4-BE49-F238E27FC236}">
                <a16:creationId xmlns:a16="http://schemas.microsoft.com/office/drawing/2014/main" id="{3947B3B5-75B4-0873-51FA-981DDDF4737F}"/>
              </a:ext>
            </a:extLst>
          </xdr:cNvPr>
          <xdr:cNvSpPr/>
        </xdr:nvSpPr>
        <xdr:spPr>
          <a:xfrm>
            <a:off x="6648115" y="161924"/>
            <a:ext cx="619458" cy="257175"/>
          </a:xfrm>
          <a:prstGeom prst="flowChartProcess">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GB" sz="1100">
              <a:latin typeface="Bankinter Sans" pitchFamily="2" charset="0"/>
            </a:endParaRPr>
          </a:p>
        </xdr:txBody>
      </xdr:sp>
      <xdr:pic>
        <xdr:nvPicPr>
          <xdr:cNvPr id="10" name="Graphic 9" descr="Back with solid fill">
            <a:hlinkClick xmlns:r="http://schemas.openxmlformats.org/officeDocument/2006/relationships" r:id="rId1"/>
            <a:extLst>
              <a:ext uri="{FF2B5EF4-FFF2-40B4-BE49-F238E27FC236}">
                <a16:creationId xmlns:a16="http://schemas.microsoft.com/office/drawing/2014/main" id="{9B7333D3-43AC-ECAB-F542-09A28F58A263}"/>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6654899" y="114299"/>
            <a:ext cx="622201" cy="352425"/>
          </a:xfrm>
          <a:prstGeom prst="rect">
            <a:avLst/>
          </a:prstGeom>
        </xdr:spPr>
      </xdr:pic>
    </xdr:grpSp>
    <xdr:clientData/>
  </xdr:twoCellAnchor>
  <xdr:twoCellAnchor editAs="oneCell">
    <xdr:from>
      <xdr:col>1</xdr:col>
      <xdr:colOff>0</xdr:colOff>
      <xdr:row>1</xdr:row>
      <xdr:rowOff>0</xdr:rowOff>
    </xdr:from>
    <xdr:to>
      <xdr:col>1</xdr:col>
      <xdr:colOff>1085020</xdr:colOff>
      <xdr:row>1</xdr:row>
      <xdr:rowOff>167805</xdr:rowOff>
    </xdr:to>
    <xdr:pic>
      <xdr:nvPicPr>
        <xdr:cNvPr id="2" name="Imagen 13">
          <a:extLst>
            <a:ext uri="{FF2B5EF4-FFF2-40B4-BE49-F238E27FC236}">
              <a16:creationId xmlns:a16="http://schemas.microsoft.com/office/drawing/2014/main" id="{1F7761C1-84E7-439F-B378-B50A7379ADA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14325" y="238125"/>
          <a:ext cx="1097720" cy="16336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5</xdr:col>
      <xdr:colOff>0</xdr:colOff>
      <xdr:row>0</xdr:row>
      <xdr:rowOff>0</xdr:rowOff>
    </xdr:from>
    <xdr:to>
      <xdr:col>6</xdr:col>
      <xdr:colOff>87486</xdr:colOff>
      <xdr:row>1</xdr:row>
      <xdr:rowOff>232481</xdr:rowOff>
    </xdr:to>
    <xdr:grpSp>
      <xdr:nvGrpSpPr>
        <xdr:cNvPr id="10" name="Group 9">
          <a:extLst>
            <a:ext uri="{FF2B5EF4-FFF2-40B4-BE49-F238E27FC236}">
              <a16:creationId xmlns:a16="http://schemas.microsoft.com/office/drawing/2014/main" id="{96C8A9BE-0B7C-4EAD-A92A-22E617126CF9}"/>
            </a:ext>
          </a:extLst>
        </xdr:cNvPr>
        <xdr:cNvGrpSpPr/>
      </xdr:nvGrpSpPr>
      <xdr:grpSpPr>
        <a:xfrm>
          <a:off x="5632704" y="0"/>
          <a:ext cx="602598" cy="436697"/>
          <a:chOff x="6648115" y="114299"/>
          <a:chExt cx="628985" cy="352425"/>
        </a:xfrm>
      </xdr:grpSpPr>
      <xdr:sp macro="" textlink="">
        <xdr:nvSpPr>
          <xdr:cNvPr id="11" name="Flowchart: Process 10">
            <a:hlinkClick xmlns:r="http://schemas.openxmlformats.org/officeDocument/2006/relationships" r:id="rId1"/>
            <a:extLst>
              <a:ext uri="{FF2B5EF4-FFF2-40B4-BE49-F238E27FC236}">
                <a16:creationId xmlns:a16="http://schemas.microsoft.com/office/drawing/2014/main" id="{17F7AF69-2EC4-9092-5894-196D6F8D7258}"/>
              </a:ext>
            </a:extLst>
          </xdr:cNvPr>
          <xdr:cNvSpPr/>
        </xdr:nvSpPr>
        <xdr:spPr>
          <a:xfrm>
            <a:off x="6648115" y="161924"/>
            <a:ext cx="619458" cy="257175"/>
          </a:xfrm>
          <a:prstGeom prst="flowChartProcess">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GB" sz="1100">
              <a:latin typeface="Bankinter Sans" pitchFamily="2" charset="0"/>
            </a:endParaRPr>
          </a:p>
        </xdr:txBody>
      </xdr:sp>
      <xdr:pic>
        <xdr:nvPicPr>
          <xdr:cNvPr id="12" name="Graphic 11" descr="Back with solid fill">
            <a:hlinkClick xmlns:r="http://schemas.openxmlformats.org/officeDocument/2006/relationships" r:id="rId1"/>
            <a:extLst>
              <a:ext uri="{FF2B5EF4-FFF2-40B4-BE49-F238E27FC236}">
                <a16:creationId xmlns:a16="http://schemas.microsoft.com/office/drawing/2014/main" id="{D065522A-7DA9-66C9-4FB1-C837FC264CB9}"/>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6654899" y="114299"/>
            <a:ext cx="622201" cy="352425"/>
          </a:xfrm>
          <a:prstGeom prst="rect">
            <a:avLst/>
          </a:prstGeom>
        </xdr:spPr>
      </xdr:pic>
    </xdr:grpSp>
    <xdr:clientData/>
  </xdr:twoCellAnchor>
  <xdr:twoCellAnchor editAs="oneCell">
    <xdr:from>
      <xdr:col>1</xdr:col>
      <xdr:colOff>0</xdr:colOff>
      <xdr:row>1</xdr:row>
      <xdr:rowOff>0</xdr:rowOff>
    </xdr:from>
    <xdr:to>
      <xdr:col>1</xdr:col>
      <xdr:colOff>1088830</xdr:colOff>
      <xdr:row>1</xdr:row>
      <xdr:rowOff>163995</xdr:rowOff>
    </xdr:to>
    <xdr:pic>
      <xdr:nvPicPr>
        <xdr:cNvPr id="2" name="Imagen 13">
          <a:extLst>
            <a:ext uri="{FF2B5EF4-FFF2-40B4-BE49-F238E27FC236}">
              <a16:creationId xmlns:a16="http://schemas.microsoft.com/office/drawing/2014/main" id="{A0955DA6-68CB-4C5E-B913-9863D0E9168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14325" y="238125"/>
          <a:ext cx="1097720" cy="16336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0</xdr:colOff>
      <xdr:row>0</xdr:row>
      <xdr:rowOff>0</xdr:rowOff>
    </xdr:from>
    <xdr:to>
      <xdr:col>3</xdr:col>
      <xdr:colOff>589136</xdr:colOff>
      <xdr:row>1</xdr:row>
      <xdr:rowOff>232481</xdr:rowOff>
    </xdr:to>
    <xdr:grpSp>
      <xdr:nvGrpSpPr>
        <xdr:cNvPr id="8" name="Group 7">
          <a:extLst>
            <a:ext uri="{FF2B5EF4-FFF2-40B4-BE49-F238E27FC236}">
              <a16:creationId xmlns:a16="http://schemas.microsoft.com/office/drawing/2014/main" id="{B3E361AC-0514-41C6-B915-74408390E409}"/>
            </a:ext>
          </a:extLst>
        </xdr:cNvPr>
        <xdr:cNvGrpSpPr/>
      </xdr:nvGrpSpPr>
      <xdr:grpSpPr>
        <a:xfrm>
          <a:off x="3840480" y="0"/>
          <a:ext cx="602852" cy="436697"/>
          <a:chOff x="6648115" y="114299"/>
          <a:chExt cx="628985" cy="352425"/>
        </a:xfrm>
      </xdr:grpSpPr>
      <xdr:sp macro="" textlink="">
        <xdr:nvSpPr>
          <xdr:cNvPr id="9" name="Flowchart: Process 8">
            <a:hlinkClick xmlns:r="http://schemas.openxmlformats.org/officeDocument/2006/relationships" r:id="rId1"/>
            <a:extLst>
              <a:ext uri="{FF2B5EF4-FFF2-40B4-BE49-F238E27FC236}">
                <a16:creationId xmlns:a16="http://schemas.microsoft.com/office/drawing/2014/main" id="{A82B42E5-38DA-812C-8F8B-8C47CB751C82}"/>
              </a:ext>
            </a:extLst>
          </xdr:cNvPr>
          <xdr:cNvSpPr/>
        </xdr:nvSpPr>
        <xdr:spPr>
          <a:xfrm>
            <a:off x="6648115" y="161924"/>
            <a:ext cx="619458" cy="257175"/>
          </a:xfrm>
          <a:prstGeom prst="flowChartProcess">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GB" sz="1100">
              <a:latin typeface="Bankinter Sans" pitchFamily="2" charset="0"/>
            </a:endParaRPr>
          </a:p>
        </xdr:txBody>
      </xdr:sp>
      <xdr:pic>
        <xdr:nvPicPr>
          <xdr:cNvPr id="10" name="Graphic 9" descr="Back with solid fill">
            <a:hlinkClick xmlns:r="http://schemas.openxmlformats.org/officeDocument/2006/relationships" r:id="rId1"/>
            <a:extLst>
              <a:ext uri="{FF2B5EF4-FFF2-40B4-BE49-F238E27FC236}">
                <a16:creationId xmlns:a16="http://schemas.microsoft.com/office/drawing/2014/main" id="{288640E5-7CD0-E760-3E27-848040D946A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6654899" y="114299"/>
            <a:ext cx="622201" cy="352425"/>
          </a:xfrm>
          <a:prstGeom prst="rect">
            <a:avLst/>
          </a:prstGeom>
        </xdr:spPr>
      </xdr:pic>
    </xdr:grpSp>
    <xdr:clientData/>
  </xdr:twoCellAnchor>
  <xdr:twoCellAnchor editAs="oneCell">
    <xdr:from>
      <xdr:col>1</xdr:col>
      <xdr:colOff>0</xdr:colOff>
      <xdr:row>1</xdr:row>
      <xdr:rowOff>0</xdr:rowOff>
    </xdr:from>
    <xdr:to>
      <xdr:col>1</xdr:col>
      <xdr:colOff>1084385</xdr:colOff>
      <xdr:row>1</xdr:row>
      <xdr:rowOff>172885</xdr:rowOff>
    </xdr:to>
    <xdr:pic>
      <xdr:nvPicPr>
        <xdr:cNvPr id="2" name="Imagen 13">
          <a:extLst>
            <a:ext uri="{FF2B5EF4-FFF2-40B4-BE49-F238E27FC236}">
              <a16:creationId xmlns:a16="http://schemas.microsoft.com/office/drawing/2014/main" id="{358222D2-0BA1-42F5-9544-2ED245F31A5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14325" y="238125"/>
          <a:ext cx="1097720" cy="16336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5</xdr:col>
      <xdr:colOff>0</xdr:colOff>
      <xdr:row>0</xdr:row>
      <xdr:rowOff>0</xdr:rowOff>
    </xdr:from>
    <xdr:to>
      <xdr:col>5</xdr:col>
      <xdr:colOff>589136</xdr:colOff>
      <xdr:row>1</xdr:row>
      <xdr:rowOff>232481</xdr:rowOff>
    </xdr:to>
    <xdr:grpSp>
      <xdr:nvGrpSpPr>
        <xdr:cNvPr id="9" name="Group 8">
          <a:extLst>
            <a:ext uri="{FF2B5EF4-FFF2-40B4-BE49-F238E27FC236}">
              <a16:creationId xmlns:a16="http://schemas.microsoft.com/office/drawing/2014/main" id="{486C07D8-1F3E-4119-BF86-0964AC55FFBA}"/>
            </a:ext>
          </a:extLst>
        </xdr:cNvPr>
        <xdr:cNvGrpSpPr/>
      </xdr:nvGrpSpPr>
      <xdr:grpSpPr>
        <a:xfrm>
          <a:off x="6603304" y="0"/>
          <a:ext cx="602852" cy="436446"/>
          <a:chOff x="6648115" y="114299"/>
          <a:chExt cx="628985" cy="352425"/>
        </a:xfrm>
      </xdr:grpSpPr>
      <xdr:sp macro="" textlink="">
        <xdr:nvSpPr>
          <xdr:cNvPr id="10" name="Flowchart: Process 9">
            <a:hlinkClick xmlns:r="http://schemas.openxmlformats.org/officeDocument/2006/relationships" r:id="rId1"/>
            <a:extLst>
              <a:ext uri="{FF2B5EF4-FFF2-40B4-BE49-F238E27FC236}">
                <a16:creationId xmlns:a16="http://schemas.microsoft.com/office/drawing/2014/main" id="{52E04E36-4F00-AEDD-1006-781EFDA25189}"/>
              </a:ext>
            </a:extLst>
          </xdr:cNvPr>
          <xdr:cNvSpPr/>
        </xdr:nvSpPr>
        <xdr:spPr>
          <a:xfrm>
            <a:off x="6648115" y="161924"/>
            <a:ext cx="619458" cy="257175"/>
          </a:xfrm>
          <a:prstGeom prst="flowChartProcess">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GB" sz="1100">
              <a:latin typeface="Bankinter Sans" pitchFamily="2" charset="0"/>
            </a:endParaRPr>
          </a:p>
        </xdr:txBody>
      </xdr:sp>
      <xdr:pic>
        <xdr:nvPicPr>
          <xdr:cNvPr id="11" name="Graphic 10" descr="Back with solid fill">
            <a:hlinkClick xmlns:r="http://schemas.openxmlformats.org/officeDocument/2006/relationships" r:id="rId1"/>
            <a:extLst>
              <a:ext uri="{FF2B5EF4-FFF2-40B4-BE49-F238E27FC236}">
                <a16:creationId xmlns:a16="http://schemas.microsoft.com/office/drawing/2014/main" id="{068C22CC-233F-B8AA-9712-472D63BCB76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6654899" y="114299"/>
            <a:ext cx="622201" cy="352425"/>
          </a:xfrm>
          <a:prstGeom prst="rect">
            <a:avLst/>
          </a:prstGeom>
        </xdr:spPr>
      </xdr:pic>
    </xdr:grpSp>
    <xdr:clientData/>
  </xdr:twoCellAnchor>
  <xdr:twoCellAnchor editAs="oneCell">
    <xdr:from>
      <xdr:col>1</xdr:col>
      <xdr:colOff>0</xdr:colOff>
      <xdr:row>1</xdr:row>
      <xdr:rowOff>0</xdr:rowOff>
    </xdr:from>
    <xdr:to>
      <xdr:col>1</xdr:col>
      <xdr:colOff>1085020</xdr:colOff>
      <xdr:row>1</xdr:row>
      <xdr:rowOff>167805</xdr:rowOff>
    </xdr:to>
    <xdr:pic>
      <xdr:nvPicPr>
        <xdr:cNvPr id="2" name="Imagen 13">
          <a:extLst>
            <a:ext uri="{FF2B5EF4-FFF2-40B4-BE49-F238E27FC236}">
              <a16:creationId xmlns:a16="http://schemas.microsoft.com/office/drawing/2014/main" id="{8AB61993-F58A-4FF4-81E6-3FA17857DA6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14325" y="238125"/>
          <a:ext cx="1097720" cy="1633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438" row="2">
    <wetp:webextensionref xmlns:r="http://schemas.openxmlformats.org/officeDocument/2006/relationships" r:id="rId1"/>
  </wetp:taskpane>
</wetp:taskpanes>
</file>

<file path=xl/webextensions/webextension1.xml><?xml version="1.0" encoding="utf-8"?>
<we:webextension xmlns:we="http://schemas.microsoft.com/office/webextensions/webextension/2010/11" id="{5EFA0FE1-30C1-4E01-941F-FD4C232606AD}">
  <we:reference id="a61690ae-43dd-4ca6-bca2-c5858e67d85c" version="1.1.229.0" store="EXCatalog" storeType="EXCatalog"/>
  <we:alternateReferences>
    <we:reference id="WA200005292" version="1.1.229.0" store="es-ES"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customProperty" Target="../customProperty7.bin"/><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customProperty" Target="../customProperty8.bin"/><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customProperty" Target="../customProperty9.bin"/><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customProperty" Target="../customProperty10.bin"/><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customProperty" Target="../customProperty5.bin"/><Relationship Id="rId2" Type="http://schemas.openxmlformats.org/officeDocument/2006/relationships/customProperty" Target="../customProperty4.bin"/><Relationship Id="rId1" Type="http://schemas.openxmlformats.org/officeDocument/2006/relationships/printerSettings" Target="../printerSettings/printerSettings4.bin"/><Relationship Id="rId4"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6.bin"/><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50"/>
  <sheetViews>
    <sheetView showRuler="0" workbookViewId="0"/>
  </sheetViews>
  <sheetFormatPr defaultColWidth="13.33203125" defaultRowHeight="13.2" x14ac:dyDescent="0.25"/>
  <sheetData>
    <row r="1" ht="15" customHeight="1" x14ac:dyDescent="0.25"/>
    <row r="2" ht="15" customHeight="1" x14ac:dyDescent="0.25"/>
    <row r="3" ht="15" customHeight="1" x14ac:dyDescent="0.25"/>
    <row r="4" ht="15" customHeight="1" x14ac:dyDescent="0.25"/>
    <row r="5" ht="15" customHeight="1" x14ac:dyDescent="0.25"/>
    <row r="6" ht="15" customHeight="1" x14ac:dyDescent="0.25"/>
    <row r="7" ht="15" customHeight="1" x14ac:dyDescent="0.25"/>
    <row r="8" ht="15" customHeight="1" x14ac:dyDescent="0.25"/>
    <row r="9" ht="15" customHeight="1" x14ac:dyDescent="0.25"/>
    <row r="10" ht="15" customHeight="1" x14ac:dyDescent="0.25"/>
    <row r="11" ht="15" customHeight="1" x14ac:dyDescent="0.25"/>
    <row r="12" ht="15" customHeight="1" x14ac:dyDescent="0.25"/>
    <row r="13" ht="15" customHeight="1" x14ac:dyDescent="0.25"/>
    <row r="14" ht="15" customHeight="1" x14ac:dyDescent="0.25"/>
    <row r="15" ht="15" customHeight="1" x14ac:dyDescent="0.25"/>
    <row r="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pageMargins left="0.75" right="0.75" top="1" bottom="1" header="0.5" footer="0.5"/>
  <customProperties>
    <customPr name="WORKBKFUNCTIONCACHE" r:id="rId1"/>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pageSetUpPr fitToPage="1"/>
  </sheetPr>
  <dimension ref="A1:O57"/>
  <sheetViews>
    <sheetView showRuler="0" zoomScale="85" zoomScaleNormal="85" workbookViewId="0"/>
  </sheetViews>
  <sheetFormatPr defaultColWidth="13.33203125" defaultRowHeight="13.2" x14ac:dyDescent="0.25"/>
  <cols>
    <col min="1" max="1" width="4.44140625" style="18" customWidth="1"/>
    <col min="2" max="2" width="37.5546875" style="18" customWidth="1"/>
    <col min="3" max="3" width="12.88671875" style="18" customWidth="1"/>
    <col min="4" max="4" width="12.5546875" style="18" customWidth="1"/>
    <col min="5" max="5" width="12.88671875" style="18" customWidth="1"/>
    <col min="6" max="6" width="7.33203125" style="18" bestFit="1" customWidth="1"/>
    <col min="7" max="9" width="13.33203125" style="343" customWidth="1"/>
    <col min="10" max="11" width="13.33203125" style="106" customWidth="1"/>
    <col min="12" max="12" width="13.33203125" style="106"/>
    <col min="13" max="14" width="48.5546875" style="65" bestFit="1" customWidth="1"/>
    <col min="15" max="15" width="34.88671875" style="65" bestFit="1" customWidth="1"/>
    <col min="16" max="16384" width="13.33203125" style="18"/>
  </cols>
  <sheetData>
    <row r="1" spans="1:15" ht="18.45" customHeight="1" x14ac:dyDescent="0.3">
      <c r="A1" s="19"/>
      <c r="B1" s="19"/>
      <c r="C1" s="19"/>
      <c r="D1" s="19"/>
      <c r="E1" s="19"/>
      <c r="F1" s="19"/>
      <c r="G1" s="88"/>
      <c r="H1" s="88"/>
      <c r="I1" s="88"/>
      <c r="J1" s="34"/>
      <c r="M1" s="67"/>
      <c r="N1" s="67"/>
    </row>
    <row r="2" spans="1:15" ht="53.25" customHeight="1" x14ac:dyDescent="0.4">
      <c r="A2" s="19"/>
      <c r="B2" s="49" t="str">
        <f>IF(Index!$AJ$5=1,'2.5 Solvency_ratings'!N2,M2)</f>
        <v>2.5  SOLVENCIA</v>
      </c>
      <c r="C2" s="52"/>
      <c r="D2" s="52"/>
      <c r="E2" s="24"/>
      <c r="F2" s="19"/>
      <c r="G2" s="88"/>
      <c r="H2" s="88"/>
      <c r="I2" s="88"/>
      <c r="J2" s="34"/>
      <c r="M2" s="62" t="s">
        <v>728</v>
      </c>
      <c r="N2" s="62" t="s">
        <v>729</v>
      </c>
    </row>
    <row r="3" spans="1:15" s="120" customFormat="1" ht="13.35" customHeight="1" x14ac:dyDescent="0.25">
      <c r="A3" s="44"/>
      <c r="B3" s="131"/>
      <c r="C3" s="158"/>
      <c r="D3" s="158"/>
      <c r="E3" s="672" t="s">
        <v>413</v>
      </c>
      <c r="F3" s="673"/>
      <c r="G3" s="210"/>
      <c r="H3" s="210"/>
      <c r="I3" s="210"/>
      <c r="J3" s="209"/>
      <c r="K3" s="229"/>
      <c r="L3" s="229"/>
      <c r="M3" s="85"/>
      <c r="N3" s="85"/>
      <c r="O3" s="204"/>
    </row>
    <row r="4" spans="1:15" s="120" customFormat="1" ht="13.35" customHeight="1" thickBot="1" x14ac:dyDescent="0.3">
      <c r="A4" s="44"/>
      <c r="B4" s="181" t="str">
        <f>IF(Index!$AJ$5=1,'2.5 Solvency_ratings'!N4,M4)</f>
        <v>Miles de Euros</v>
      </c>
      <c r="C4" s="182">
        <f>'2.4 Asset quality'!C4</f>
        <v>46203</v>
      </c>
      <c r="D4" s="183">
        <f>'2.4 Asset quality'!D4</f>
        <v>45838</v>
      </c>
      <c r="E4" s="184" t="s">
        <v>412</v>
      </c>
      <c r="F4" s="185" t="s">
        <v>158</v>
      </c>
      <c r="G4" s="210"/>
      <c r="H4" s="210"/>
      <c r="I4" s="210"/>
      <c r="J4" s="209"/>
      <c r="K4" s="229"/>
      <c r="L4" s="229"/>
      <c r="M4" s="168" t="s">
        <v>129</v>
      </c>
      <c r="N4" s="168" t="s">
        <v>130</v>
      </c>
      <c r="O4" s="204"/>
    </row>
    <row r="5" spans="1:15" s="120" customFormat="1" ht="13.35" customHeight="1" x14ac:dyDescent="0.25">
      <c r="A5" s="44"/>
      <c r="B5" s="202" t="str">
        <f>IF(Index!$AJ$5=1,'2.5 Solvency_ratings'!N5,M5)</f>
        <v>Instrumentos de CET1</v>
      </c>
      <c r="C5" s="647">
        <v>6538522.3109764149</v>
      </c>
      <c r="D5" s="647">
        <v>6038577.2632572334</v>
      </c>
      <c r="E5" s="647">
        <v>499945.04771918152</v>
      </c>
      <c r="F5" s="648">
        <v>8.2791860718779482</v>
      </c>
      <c r="G5" s="210"/>
      <c r="H5" s="210"/>
      <c r="I5" s="210"/>
      <c r="J5" s="209"/>
      <c r="K5" s="229"/>
      <c r="L5" s="229"/>
      <c r="M5" s="73" t="s">
        <v>465</v>
      </c>
      <c r="N5" s="85" t="s">
        <v>760</v>
      </c>
      <c r="O5" s="85"/>
    </row>
    <row r="6" spans="1:15" s="120" customFormat="1" ht="13.35" customHeight="1" x14ac:dyDescent="0.25">
      <c r="A6" s="44"/>
      <c r="B6" s="46" t="str">
        <f>IF(Index!$AJ$5=1,'2.5 Solvency_ratings'!N6,M6)</f>
        <v xml:space="preserve">   Capital</v>
      </c>
      <c r="C6" s="647">
        <v>269659.84619999997</v>
      </c>
      <c r="D6" s="647">
        <v>269659.84579000005</v>
      </c>
      <c r="E6" s="647">
        <v>4.0999992052093148E-4</v>
      </c>
      <c r="F6" s="648">
        <v>1.5204337127753996E-7</v>
      </c>
      <c r="G6" s="210"/>
      <c r="H6" s="210"/>
      <c r="I6" s="210"/>
      <c r="J6" s="209"/>
      <c r="K6" s="229"/>
      <c r="L6" s="229"/>
      <c r="M6" s="73" t="s">
        <v>220</v>
      </c>
      <c r="N6" s="73" t="s">
        <v>220</v>
      </c>
      <c r="O6" s="73"/>
    </row>
    <row r="7" spans="1:15" s="120" customFormat="1" ht="13.35" customHeight="1" x14ac:dyDescent="0.25">
      <c r="A7" s="44"/>
      <c r="B7" s="46" t="str">
        <f>IF(Index!$AJ$5=1,'2.5 Solvency_ratings'!N7,M7)</f>
        <v xml:space="preserve">   Reservas y otros</v>
      </c>
      <c r="C7" s="647">
        <v>6268862.4647764154</v>
      </c>
      <c r="D7" s="647">
        <v>5768917.4174672337</v>
      </c>
      <c r="E7" s="647">
        <v>499945.04730918165</v>
      </c>
      <c r="F7" s="648">
        <v>8.6661848511722308</v>
      </c>
      <c r="G7" s="210"/>
      <c r="H7" s="210"/>
      <c r="I7" s="210"/>
      <c r="J7" s="209"/>
      <c r="K7" s="229"/>
      <c r="L7" s="229"/>
      <c r="M7" s="73" t="s">
        <v>787</v>
      </c>
      <c r="N7" s="73" t="s">
        <v>221</v>
      </c>
      <c r="O7" s="73"/>
    </row>
    <row r="8" spans="1:15" s="120" customFormat="1" ht="13.35" customHeight="1" x14ac:dyDescent="0.25">
      <c r="A8" s="44"/>
      <c r="B8" s="44" t="str">
        <f>IF(Index!$AJ$5=1,'2.5 Solvency_ratings'!N8,M8)</f>
        <v>Deducciones</v>
      </c>
      <c r="C8" s="647">
        <v>-510926.09962220275</v>
      </c>
      <c r="D8" s="647">
        <v>-510282.24759188067</v>
      </c>
      <c r="E8" s="647">
        <v>-643.8520303220721</v>
      </c>
      <c r="F8" s="648">
        <v>0.12617566716469811</v>
      </c>
      <c r="G8" s="210"/>
      <c r="H8" s="210"/>
      <c r="I8" s="210"/>
      <c r="J8" s="209"/>
      <c r="K8" s="229"/>
      <c r="L8" s="229"/>
      <c r="M8" s="73" t="s">
        <v>466</v>
      </c>
      <c r="N8" s="85" t="s">
        <v>761</v>
      </c>
      <c r="O8" s="85"/>
    </row>
    <row r="9" spans="1:15" s="120" customFormat="1" ht="13.35" customHeight="1" x14ac:dyDescent="0.25">
      <c r="A9" s="44"/>
      <c r="B9" s="578" t="str">
        <f>IF(Index!$AJ$5=1,'2.5 Solvency_ratings'!N9,M9)</f>
        <v>CET1</v>
      </c>
      <c r="C9" s="649">
        <v>6027596.2113542119</v>
      </c>
      <c r="D9" s="649">
        <v>5528295.0156653523</v>
      </c>
      <c r="E9" s="649">
        <v>499301.19568885956</v>
      </c>
      <c r="F9" s="650">
        <v>9.0317393386931357</v>
      </c>
      <c r="G9" s="210"/>
      <c r="H9" s="210"/>
      <c r="I9" s="210"/>
      <c r="J9" s="209"/>
      <c r="K9" s="229"/>
      <c r="L9" s="229"/>
      <c r="M9" s="140" t="s">
        <v>145</v>
      </c>
      <c r="N9" s="140" t="s">
        <v>145</v>
      </c>
      <c r="O9" s="140"/>
    </row>
    <row r="10" spans="1:15" s="120" customFormat="1" ht="7.5" customHeight="1" x14ac:dyDescent="0.25">
      <c r="A10" s="44"/>
      <c r="B10" s="52"/>
      <c r="C10" s="41"/>
      <c r="D10" s="41"/>
      <c r="E10" s="52"/>
      <c r="F10" s="44"/>
      <c r="G10" s="210"/>
      <c r="H10" s="210"/>
      <c r="I10" s="210"/>
      <c r="J10" s="209"/>
      <c r="K10" s="229"/>
      <c r="L10" s="229"/>
      <c r="M10" s="140"/>
      <c r="N10" s="140"/>
      <c r="O10" s="140"/>
    </row>
    <row r="11" spans="1:15" s="120" customFormat="1" ht="13.35" customHeight="1" x14ac:dyDescent="0.25">
      <c r="A11" s="44"/>
      <c r="B11" s="44" t="str">
        <f>IF(Index!$AJ$5=1,'2.5 Solvency_ratings'!N11,M11)</f>
        <v>Instumentos de AT1</v>
      </c>
      <c r="C11" s="647">
        <v>799141.57566999993</v>
      </c>
      <c r="D11" s="647">
        <v>798265.838652062</v>
      </c>
      <c r="E11" s="647">
        <v>875.73701793793589</v>
      </c>
      <c r="F11" s="648">
        <v>0.10970493481428323</v>
      </c>
      <c r="G11" s="210"/>
      <c r="H11" s="210"/>
      <c r="I11" s="210"/>
      <c r="J11" s="209"/>
      <c r="K11" s="229"/>
      <c r="L11" s="229"/>
      <c r="M11" s="73" t="s">
        <v>467</v>
      </c>
      <c r="N11" s="85" t="s">
        <v>762</v>
      </c>
      <c r="O11" s="85"/>
    </row>
    <row r="12" spans="1:15" s="120" customFormat="1" ht="13.35" customHeight="1" x14ac:dyDescent="0.25">
      <c r="A12" s="44"/>
      <c r="B12" s="578" t="str">
        <f>IF(Index!$AJ$5=1,'2.5 Solvency_ratings'!N12,M12)</f>
        <v>TIER 1</v>
      </c>
      <c r="C12" s="649">
        <v>6826737.7870242121</v>
      </c>
      <c r="D12" s="649">
        <v>6326560.8543174146</v>
      </c>
      <c r="E12" s="649">
        <v>500176.9327067975</v>
      </c>
      <c r="F12" s="650">
        <v>7.9059846925437123</v>
      </c>
      <c r="G12" s="210"/>
      <c r="H12" s="210"/>
      <c r="I12" s="210"/>
      <c r="J12" s="209"/>
      <c r="K12" s="229"/>
      <c r="L12" s="229"/>
      <c r="M12" s="140" t="s">
        <v>222</v>
      </c>
      <c r="N12" s="140" t="s">
        <v>763</v>
      </c>
      <c r="O12" s="140"/>
    </row>
    <row r="13" spans="1:15" s="120" customFormat="1" ht="7.5" customHeight="1" x14ac:dyDescent="0.25">
      <c r="A13" s="44"/>
      <c r="B13" s="52"/>
      <c r="C13" s="41"/>
      <c r="D13" s="41"/>
      <c r="E13" s="52"/>
      <c r="F13" s="44"/>
      <c r="G13" s="210"/>
      <c r="H13" s="210"/>
      <c r="I13" s="210"/>
      <c r="J13" s="209"/>
      <c r="K13" s="229"/>
      <c r="L13" s="229"/>
      <c r="M13" s="140"/>
      <c r="N13" s="140"/>
      <c r="O13" s="140"/>
    </row>
    <row r="14" spans="1:15" s="120" customFormat="1" ht="13.35" customHeight="1" x14ac:dyDescent="0.25">
      <c r="A14" s="44"/>
      <c r="B14" s="44" t="str">
        <f>IF(Index!$AJ$5=1,'2.5 Solvency_ratings'!N14,M14)</f>
        <v>Instrumentos de T2</v>
      </c>
      <c r="C14" s="647">
        <v>1283516.3466765063</v>
      </c>
      <c r="D14" s="647">
        <v>1288807.2262634821</v>
      </c>
      <c r="E14" s="647">
        <v>-5290.8795869757887</v>
      </c>
      <c r="F14" s="648">
        <v>-0.41052528874431743</v>
      </c>
      <c r="G14" s="210"/>
      <c r="H14" s="210"/>
      <c r="I14" s="210"/>
      <c r="J14" s="209"/>
      <c r="K14" s="229"/>
      <c r="L14" s="229"/>
      <c r="M14" s="73" t="s">
        <v>476</v>
      </c>
      <c r="N14" s="85" t="s">
        <v>764</v>
      </c>
      <c r="O14" s="85"/>
    </row>
    <row r="15" spans="1:15" s="120" customFormat="1" ht="13.35" customHeight="1" x14ac:dyDescent="0.25">
      <c r="A15" s="44"/>
      <c r="B15" s="578" t="str">
        <f>IF(Index!$AJ$5=1,'2.5 Solvency_ratings'!N15,M15)</f>
        <v>TIER 2</v>
      </c>
      <c r="C15" s="649">
        <v>1283516.3466765063</v>
      </c>
      <c r="D15" s="649">
        <v>1288807.2262634821</v>
      </c>
      <c r="E15" s="649">
        <v>-5290.8795869757887</v>
      </c>
      <c r="F15" s="650">
        <v>-0.41052528874431743</v>
      </c>
      <c r="G15" s="210"/>
      <c r="H15" s="210"/>
      <c r="I15" s="210"/>
      <c r="J15" s="209"/>
      <c r="K15" s="229"/>
      <c r="L15" s="229"/>
      <c r="M15" s="140" t="s">
        <v>223</v>
      </c>
      <c r="N15" s="140" t="s">
        <v>765</v>
      </c>
      <c r="O15" s="140"/>
    </row>
    <row r="16" spans="1:15" s="120" customFormat="1" ht="7.5" customHeight="1" x14ac:dyDescent="0.25">
      <c r="A16" s="44"/>
      <c r="B16" s="52"/>
      <c r="C16" s="41"/>
      <c r="D16" s="41"/>
      <c r="E16" s="52"/>
      <c r="F16" s="44"/>
      <c r="G16" s="210"/>
      <c r="H16" s="210"/>
      <c r="I16" s="210"/>
      <c r="J16" s="209"/>
      <c r="K16" s="229"/>
      <c r="L16" s="229"/>
      <c r="M16" s="140"/>
      <c r="N16" s="140"/>
      <c r="O16" s="140"/>
    </row>
    <row r="17" spans="1:15" s="120" customFormat="1" ht="13.35" customHeight="1" x14ac:dyDescent="0.25">
      <c r="A17" s="44"/>
      <c r="B17" s="44" t="str">
        <f>IF(Index!$AJ$5=1,'2.5 Solvency_ratings'!N17,M17)</f>
        <v>Capital total</v>
      </c>
      <c r="C17" s="647">
        <v>8110254.1337007182</v>
      </c>
      <c r="D17" s="647">
        <v>7615368.0805808967</v>
      </c>
      <c r="E17" s="647">
        <v>494886.05311982147</v>
      </c>
      <c r="F17" s="648">
        <v>6.4985178376574515</v>
      </c>
      <c r="G17" s="210"/>
      <c r="H17" s="210"/>
      <c r="I17" s="210"/>
      <c r="J17" s="209"/>
      <c r="K17" s="229"/>
      <c r="L17" s="229"/>
      <c r="M17" s="140" t="s">
        <v>468</v>
      </c>
      <c r="N17" s="140" t="s">
        <v>766</v>
      </c>
      <c r="O17" s="140"/>
    </row>
    <row r="18" spans="1:15" s="120" customFormat="1" ht="7.5" customHeight="1" x14ac:dyDescent="0.25">
      <c r="A18" s="44"/>
      <c r="B18" s="44"/>
      <c r="C18" s="41"/>
      <c r="D18" s="41"/>
      <c r="E18" s="52"/>
      <c r="F18" s="44"/>
      <c r="G18" s="210"/>
      <c r="H18" s="210"/>
      <c r="I18" s="210"/>
      <c r="J18" s="209"/>
      <c r="K18" s="229"/>
      <c r="L18" s="229"/>
      <c r="M18" s="140"/>
      <c r="N18" s="140"/>
      <c r="O18" s="140"/>
    </row>
    <row r="19" spans="1:15" s="120" customFormat="1" ht="13.35" customHeight="1" x14ac:dyDescent="0.25">
      <c r="A19" s="44"/>
      <c r="B19" s="44" t="str">
        <f>IF(Index!$AJ$5=1,'2.5 Solvency_ratings'!N19,M19)</f>
        <v>Elegibles MREL Subordinado</v>
      </c>
      <c r="C19" s="647">
        <v>10159490.10647421</v>
      </c>
      <c r="D19" s="647">
        <v>10410188.910785353</v>
      </c>
      <c r="E19" s="647">
        <v>-250698.80431114323</v>
      </c>
      <c r="F19" s="648">
        <v>-2.4082060994244756</v>
      </c>
      <c r="G19" s="210"/>
      <c r="H19" s="210"/>
      <c r="I19" s="210"/>
      <c r="J19" s="209"/>
      <c r="K19" s="229"/>
      <c r="L19" s="229"/>
      <c r="M19" s="140" t="s">
        <v>469</v>
      </c>
      <c r="N19" s="140" t="s">
        <v>224</v>
      </c>
      <c r="O19" s="140"/>
    </row>
    <row r="20" spans="1:15" s="120" customFormat="1" ht="7.5" customHeight="1" x14ac:dyDescent="0.25">
      <c r="A20" s="44"/>
      <c r="B20" s="44"/>
      <c r="C20" s="41"/>
      <c r="D20" s="41"/>
      <c r="E20" s="52"/>
      <c r="F20" s="44"/>
      <c r="G20" s="210"/>
      <c r="H20" s="210"/>
      <c r="I20" s="210"/>
      <c r="J20" s="209"/>
      <c r="K20" s="229"/>
      <c r="L20" s="229"/>
      <c r="M20" s="140"/>
      <c r="N20" s="140"/>
      <c r="O20" s="140"/>
    </row>
    <row r="21" spans="1:15" s="120" customFormat="1" ht="13.35" customHeight="1" x14ac:dyDescent="0.25">
      <c r="A21" s="44"/>
      <c r="B21" s="44" t="str">
        <f>IF(Index!$AJ$5=1,'2.5 Solvency_ratings'!N21,M21)</f>
        <v>Elegible MREL total</v>
      </c>
      <c r="C21" s="647">
        <v>12663547.70969421</v>
      </c>
      <c r="D21" s="647">
        <v>11666319.568135353</v>
      </c>
      <c r="E21" s="647">
        <v>997228.14155885763</v>
      </c>
      <c r="F21" s="648">
        <v>8.5479240966673284</v>
      </c>
      <c r="G21" s="210"/>
      <c r="H21" s="210"/>
      <c r="I21" s="210"/>
      <c r="J21" s="209"/>
      <c r="K21" s="229"/>
      <c r="L21" s="229"/>
      <c r="M21" s="140" t="s">
        <v>470</v>
      </c>
      <c r="N21" s="140" t="s">
        <v>767</v>
      </c>
      <c r="O21" s="140"/>
    </row>
    <row r="22" spans="1:15" s="120" customFormat="1" ht="7.5" customHeight="1" x14ac:dyDescent="0.25">
      <c r="A22" s="44"/>
      <c r="B22" s="52"/>
      <c r="C22" s="651"/>
      <c r="D22" s="651"/>
      <c r="E22" s="647"/>
      <c r="F22" s="648"/>
      <c r="G22" s="210"/>
      <c r="H22" s="210"/>
      <c r="I22" s="210"/>
      <c r="J22" s="209"/>
      <c r="K22" s="229"/>
      <c r="L22" s="229"/>
      <c r="M22" s="140"/>
      <c r="N22" s="140"/>
      <c r="O22" s="140"/>
    </row>
    <row r="23" spans="1:15" s="120" customFormat="1" ht="13.35" customHeight="1" x14ac:dyDescent="0.25">
      <c r="A23" s="44"/>
      <c r="B23" s="247" t="str">
        <f>IF(Index!$AJ$5=1,'2.5 Solvency_ratings'!N23,M23)</f>
        <v>Activos ponderados por riesgo</v>
      </c>
      <c r="C23" s="652">
        <v>46703986.950232394</v>
      </c>
      <c r="D23" s="652">
        <v>43965314.780277051</v>
      </c>
      <c r="E23" s="652">
        <v>2738672.169955343</v>
      </c>
      <c r="F23" s="653">
        <v>6.229165385582359</v>
      </c>
      <c r="G23" s="210"/>
      <c r="H23" s="210"/>
      <c r="I23" s="210"/>
      <c r="J23" s="209"/>
      <c r="K23" s="229"/>
      <c r="L23" s="229"/>
      <c r="M23" s="140" t="s">
        <v>471</v>
      </c>
      <c r="N23" s="140" t="s">
        <v>225</v>
      </c>
      <c r="O23" s="140"/>
    </row>
    <row r="24" spans="1:15" s="120" customFormat="1" ht="7.5" customHeight="1" x14ac:dyDescent="0.25">
      <c r="A24" s="44"/>
      <c r="B24" s="52"/>
      <c r="C24" s="44"/>
      <c r="D24" s="44"/>
      <c r="E24" s="44"/>
      <c r="F24" s="44"/>
      <c r="G24" s="210"/>
      <c r="H24" s="210"/>
      <c r="I24" s="210"/>
      <c r="J24" s="209"/>
      <c r="K24" s="229"/>
      <c r="L24" s="229"/>
      <c r="M24" s="140"/>
      <c r="N24" s="140"/>
      <c r="O24" s="140"/>
    </row>
    <row r="25" spans="1:15" s="120" customFormat="1" ht="13.35" customHeight="1" x14ac:dyDescent="0.25">
      <c r="A25" s="44"/>
      <c r="B25" s="248" t="str">
        <f>IF(Index!$AJ$5=1,'2.5 Solvency_ratings'!N25,M25)</f>
        <v>CET1 (%)*</v>
      </c>
      <c r="C25" s="654">
        <v>0.12905956439601607</v>
      </c>
      <c r="D25" s="654">
        <v>0.12574219116350691</v>
      </c>
      <c r="E25" s="655">
        <v>3.3173732325091632E-3</v>
      </c>
      <c r="F25" s="656">
        <v>2.6382339943444029</v>
      </c>
      <c r="G25" s="210"/>
      <c r="H25" s="210"/>
      <c r="I25" s="210"/>
      <c r="J25" s="209"/>
      <c r="K25" s="229"/>
      <c r="L25" s="229"/>
      <c r="M25" s="140" t="s">
        <v>803</v>
      </c>
      <c r="N25" s="140" t="s">
        <v>803</v>
      </c>
      <c r="O25" s="140"/>
    </row>
    <row r="26" spans="1:15" s="120" customFormat="1" ht="13.35" customHeight="1" x14ac:dyDescent="0.25">
      <c r="A26" s="44"/>
      <c r="B26" s="44" t="str">
        <f>IF(Index!$AJ$5=1,'2.5 Solvency_ratings'!N26,M26)</f>
        <v>TIER 1 (%)*</v>
      </c>
      <c r="C26" s="657">
        <v>0.14617034289382533</v>
      </c>
      <c r="D26" s="657">
        <v>0.14389890953664969</v>
      </c>
      <c r="E26" s="658">
        <v>2.2714333571756395E-3</v>
      </c>
      <c r="F26" s="659">
        <v>1.5784924044870035</v>
      </c>
      <c r="G26" s="210"/>
      <c r="H26" s="210"/>
      <c r="I26" s="210"/>
      <c r="J26" s="209"/>
      <c r="K26" s="229"/>
      <c r="L26" s="229"/>
      <c r="M26" s="140" t="s">
        <v>804</v>
      </c>
      <c r="N26" s="140" t="s">
        <v>804</v>
      </c>
      <c r="O26" s="140"/>
    </row>
    <row r="27" spans="1:15" s="120" customFormat="1" ht="13.35" customHeight="1" x14ac:dyDescent="0.25">
      <c r="A27" s="44"/>
      <c r="B27" s="44" t="str">
        <f>IF(Index!$AJ$5=1,'2.5 Solvency_ratings'!N27,M27)</f>
        <v>TIER 2 (%)*</v>
      </c>
      <c r="C27" s="657">
        <v>2.7481943844413475E-2</v>
      </c>
      <c r="D27" s="657">
        <v>2.9314181706749525E-2</v>
      </c>
      <c r="E27" s="660">
        <v>-1.8322378623360502E-3</v>
      </c>
      <c r="F27" s="648">
        <v>-6.2503462681142539</v>
      </c>
      <c r="G27" s="210"/>
      <c r="H27" s="210"/>
      <c r="I27" s="210"/>
      <c r="J27" s="209"/>
      <c r="K27" s="229"/>
      <c r="L27" s="229"/>
      <c r="M27" s="140" t="s">
        <v>805</v>
      </c>
      <c r="N27" s="140" t="s">
        <v>805</v>
      </c>
      <c r="O27" s="140"/>
    </row>
    <row r="28" spans="1:15" s="120" customFormat="1" ht="13.35" customHeight="1" x14ac:dyDescent="0.25">
      <c r="A28" s="44"/>
      <c r="B28" s="44" t="str">
        <f>IF(Index!$AJ$5=1,'2.5 Solvency_ratings'!N28,M28)</f>
        <v>Capital Total (%)*</v>
      </c>
      <c r="C28" s="657">
        <v>0.17365228673823879</v>
      </c>
      <c r="D28" s="657">
        <v>0.1732130912433992</v>
      </c>
      <c r="E28" s="660">
        <v>4.3919549483958931E-4</v>
      </c>
      <c r="F28" s="648">
        <v>0.25355791048289267</v>
      </c>
      <c r="G28" s="210"/>
      <c r="H28" s="210"/>
      <c r="I28" s="210"/>
      <c r="J28" s="209"/>
      <c r="K28" s="229"/>
      <c r="L28" s="229"/>
      <c r="M28" s="140" t="s">
        <v>911</v>
      </c>
      <c r="N28" s="140" t="s">
        <v>806</v>
      </c>
      <c r="O28" s="140"/>
    </row>
    <row r="29" spans="1:15" s="120" customFormat="1" ht="7.5" customHeight="1" x14ac:dyDescent="0.25">
      <c r="A29" s="44"/>
      <c r="B29" s="44"/>
      <c r="C29" s="661"/>
      <c r="D29" s="661"/>
      <c r="E29" s="660"/>
      <c r="F29" s="648"/>
      <c r="G29" s="210"/>
      <c r="H29" s="210"/>
      <c r="I29" s="210"/>
      <c r="J29" s="209"/>
      <c r="K29" s="229"/>
      <c r="L29" s="229"/>
      <c r="M29" s="140"/>
      <c r="N29" s="140"/>
      <c r="O29" s="140"/>
    </row>
    <row r="30" spans="1:15" s="120" customFormat="1" ht="13.35" customHeight="1" x14ac:dyDescent="0.25">
      <c r="A30" s="44"/>
      <c r="B30" s="44" t="str">
        <f>IF(Index!$AJ$5=1,'2.5 Solvency_ratings'!N30,M30)</f>
        <v>MREL Subordinado (%TREA)</v>
      </c>
      <c r="C30" s="657">
        <v>0.21752939673651689</v>
      </c>
      <c r="D30" s="657">
        <v>0.23678185776246027</v>
      </c>
      <c r="E30" s="660">
        <v>-1.9252461025943385E-2</v>
      </c>
      <c r="F30" s="648">
        <v>-8.1308851986698514</v>
      </c>
      <c r="G30" s="210"/>
      <c r="H30" s="210"/>
      <c r="I30" s="210"/>
      <c r="J30" s="209"/>
      <c r="K30" s="229"/>
      <c r="L30" s="229"/>
      <c r="M30" s="140" t="s">
        <v>472</v>
      </c>
      <c r="N30" s="140" t="s">
        <v>226</v>
      </c>
      <c r="O30" s="140"/>
    </row>
    <row r="31" spans="1:15" s="120" customFormat="1" ht="13.35" customHeight="1" x14ac:dyDescent="0.25">
      <c r="A31" s="44"/>
      <c r="B31" s="44" t="str">
        <f>IF(Index!$AJ$5=1,'2.5 Solvency_ratings'!N31,M31)</f>
        <v>MREL Total (%TREA)</v>
      </c>
      <c r="C31" s="657">
        <v>0.27114489654145463</v>
      </c>
      <c r="D31" s="657">
        <v>0.26535280428309121</v>
      </c>
      <c r="E31" s="662">
        <v>5.7920922583634127E-3</v>
      </c>
      <c r="F31" s="663">
        <v>2.1827891640384278</v>
      </c>
      <c r="G31" s="210"/>
      <c r="H31" s="210"/>
      <c r="I31" s="210"/>
      <c r="J31" s="209"/>
      <c r="K31" s="229"/>
      <c r="L31" s="229"/>
      <c r="M31" s="140" t="s">
        <v>473</v>
      </c>
      <c r="N31" s="140" t="s">
        <v>227</v>
      </c>
      <c r="O31" s="140"/>
    </row>
    <row r="32" spans="1:15" s="120" customFormat="1" ht="13.2" customHeight="1" x14ac:dyDescent="0.25">
      <c r="A32" s="44"/>
      <c r="B32" s="346"/>
      <c r="C32" s="346"/>
      <c r="D32" s="346"/>
      <c r="E32" s="346"/>
      <c r="F32" s="346"/>
      <c r="G32" s="210"/>
      <c r="H32" s="210"/>
      <c r="I32" s="210"/>
      <c r="J32" s="209"/>
      <c r="K32" s="229"/>
      <c r="L32" s="229"/>
      <c r="M32" s="140"/>
      <c r="N32" s="204"/>
      <c r="O32" s="140"/>
    </row>
    <row r="33" spans="1:15" s="120" customFormat="1" ht="13.35" customHeight="1" x14ac:dyDescent="0.25">
      <c r="A33" s="44"/>
      <c r="B33" s="248" t="str">
        <f>IF(Index!$AJ$5=1,'2.5 Solvency_ratings'!N33,M33)</f>
        <v>Requisito mínimo CET1 (%)</v>
      </c>
      <c r="C33" s="664">
        <v>8.5764187180418977E-2</v>
      </c>
      <c r="D33" s="664">
        <v>7.9415480876596167E-2</v>
      </c>
      <c r="E33" s="665">
        <v>6.3487063038228098E-3</v>
      </c>
      <c r="F33" s="653">
        <v>7.9942930946776913</v>
      </c>
      <c r="G33" s="210"/>
      <c r="H33" s="210"/>
      <c r="I33" s="210"/>
      <c r="J33" s="209"/>
      <c r="K33" s="229"/>
      <c r="L33" s="229"/>
      <c r="M33" s="140" t="s">
        <v>810</v>
      </c>
      <c r="N33" s="140" t="s">
        <v>811</v>
      </c>
      <c r="O33" s="204"/>
    </row>
    <row r="34" spans="1:15" s="120" customFormat="1" ht="69.599999999999994" customHeight="1" x14ac:dyDescent="0.25">
      <c r="A34" s="44"/>
      <c r="B34" s="692" t="str">
        <f>IF(Index!$AJ$5=1,'2.5 Solvency_ratings'!N52,M52)</f>
        <v>*CET1 FL 12,71%.  La ratio de CET1 era “fully loaded” hasta la aplicación de CRR3. Desde entonces, la ratio se beneficia únicamente del ajuste transitorio recogido en el artículo 495 quinquies, sobre compromisos cancelables incondicionalmente, entendidos como líneas crediticias cancelables en cualquier momento por la entidad, cuyo impacto puede gestionarse durante el periodo transitorio.</v>
      </c>
      <c r="C34" s="692"/>
      <c r="D34" s="692"/>
      <c r="E34" s="692"/>
      <c r="F34" s="692"/>
      <c r="G34" s="210"/>
      <c r="H34" s="210"/>
      <c r="I34" s="210"/>
      <c r="J34" s="209"/>
      <c r="K34" s="229"/>
      <c r="L34" s="229"/>
      <c r="M34" s="85"/>
      <c r="N34" s="85"/>
      <c r="O34" s="140"/>
    </row>
    <row r="35" spans="1:15" s="120" customFormat="1" ht="13.35" customHeight="1" x14ac:dyDescent="0.25">
      <c r="A35" s="44"/>
      <c r="B35" s="44"/>
      <c r="C35" s="44"/>
      <c r="D35" s="44"/>
      <c r="E35" s="44"/>
      <c r="F35" s="44"/>
      <c r="G35" s="210"/>
      <c r="H35" s="210"/>
      <c r="I35" s="210"/>
      <c r="J35" s="209"/>
      <c r="K35" s="229"/>
      <c r="L35" s="229"/>
      <c r="M35" s="140"/>
      <c r="N35" s="85"/>
      <c r="O35" s="204"/>
    </row>
    <row r="36" spans="1:15" s="120" customFormat="1" ht="10.95" customHeight="1" x14ac:dyDescent="0.25">
      <c r="A36" s="44"/>
      <c r="B36" s="52"/>
      <c r="C36" s="44"/>
      <c r="D36" s="44"/>
      <c r="E36" s="44"/>
      <c r="F36" s="44"/>
      <c r="G36" s="210"/>
      <c r="H36" s="210"/>
      <c r="I36" s="210"/>
      <c r="J36" s="209"/>
      <c r="K36" s="229"/>
      <c r="L36" s="229"/>
      <c r="M36" s="204"/>
      <c r="N36" s="140"/>
      <c r="O36" s="204"/>
    </row>
    <row r="37" spans="1:15" s="120" customFormat="1" ht="15" customHeight="1" x14ac:dyDescent="0.25">
      <c r="G37" s="132"/>
      <c r="H37" s="132"/>
      <c r="I37" s="132"/>
      <c r="J37" s="229"/>
      <c r="K37" s="229"/>
      <c r="L37" s="229"/>
      <c r="M37" s="244"/>
      <c r="N37" s="204"/>
      <c r="O37" s="204"/>
    </row>
    <row r="38" spans="1:15" s="120" customFormat="1" ht="15" customHeight="1" x14ac:dyDescent="0.25">
      <c r="B38" s="216" t="s">
        <v>233</v>
      </c>
      <c r="C38" s="250"/>
      <c r="D38" s="250"/>
      <c r="E38" s="250"/>
      <c r="F38" s="44"/>
      <c r="G38" s="132"/>
      <c r="H38" s="132"/>
      <c r="I38" s="132"/>
      <c r="J38" s="229"/>
      <c r="K38" s="229"/>
      <c r="L38" s="229"/>
      <c r="M38" s="244" t="s">
        <v>233</v>
      </c>
      <c r="N38" s="244" t="s">
        <v>233</v>
      </c>
      <c r="O38" s="204"/>
    </row>
    <row r="39" spans="1:15" s="120" customFormat="1" ht="15" customHeight="1" thickBot="1" x14ac:dyDescent="0.35">
      <c r="B39" s="75"/>
      <c r="C39" s="278" t="str">
        <f>IF(Index!$AJ$5=1,'2.5 Solvency_ratings'!N45,M45)</f>
        <v>Corto plazo</v>
      </c>
      <c r="D39" s="278" t="str">
        <f>IF(Index!$AJ$5=1,'2.5 Solvency_ratings'!N46,M46)</f>
        <v>Largo plazo</v>
      </c>
      <c r="E39" s="278" t="str">
        <f>IF(Index!$AJ$5=1,'2.5 Solvency_ratings'!N47,M47)</f>
        <v>Perspectiva</v>
      </c>
      <c r="F39" s="44"/>
      <c r="G39" s="132"/>
      <c r="H39" s="132"/>
      <c r="I39" s="132"/>
      <c r="J39" s="229"/>
      <c r="K39" s="229"/>
      <c r="L39" s="229"/>
      <c r="M39" s="204"/>
      <c r="N39" s="204"/>
      <c r="O39" s="204"/>
    </row>
    <row r="40" spans="1:15" s="120" customFormat="1" ht="15" customHeight="1" x14ac:dyDescent="0.3">
      <c r="B40" s="579" t="s">
        <v>235</v>
      </c>
      <c r="C40" s="580" t="s">
        <v>236</v>
      </c>
      <c r="D40" s="580" t="s">
        <v>894</v>
      </c>
      <c r="E40" s="580" t="str">
        <f>IF(Index!$AJ$5=1,'2.5 Solvency_ratings'!N49,M49)</f>
        <v>Estable</v>
      </c>
      <c r="F40" s="44"/>
      <c r="G40" s="132"/>
      <c r="H40" s="132"/>
      <c r="I40" s="132"/>
      <c r="J40" s="229"/>
      <c r="K40" s="229"/>
      <c r="L40" s="229"/>
      <c r="M40" s="251" t="s">
        <v>475</v>
      </c>
      <c r="N40" s="251" t="s">
        <v>475</v>
      </c>
      <c r="O40" s="204"/>
    </row>
    <row r="41" spans="1:15" s="120" customFormat="1" ht="15" customHeight="1" x14ac:dyDescent="0.3">
      <c r="B41" s="579" t="s">
        <v>238</v>
      </c>
      <c r="C41" s="580" t="s">
        <v>239</v>
      </c>
      <c r="D41" s="580" t="s">
        <v>240</v>
      </c>
      <c r="E41" s="580" t="str">
        <f>IF(Index!$AJ$5=1,'2.5 Solvency_ratings'!N50,M50)</f>
        <v>Positiva</v>
      </c>
      <c r="F41" s="44"/>
      <c r="G41" s="132"/>
      <c r="H41" s="132"/>
      <c r="I41" s="132"/>
      <c r="J41" s="229"/>
      <c r="K41" s="229"/>
      <c r="L41" s="229"/>
      <c r="M41" s="251" t="s">
        <v>238</v>
      </c>
      <c r="N41" s="251" t="s">
        <v>238</v>
      </c>
      <c r="O41" s="204"/>
    </row>
    <row r="42" spans="1:15" s="120" customFormat="1" ht="15" customHeight="1" x14ac:dyDescent="0.3">
      <c r="B42" s="579" t="s">
        <v>241</v>
      </c>
      <c r="C42" s="580" t="s">
        <v>242</v>
      </c>
      <c r="D42" s="580" t="s">
        <v>776</v>
      </c>
      <c r="E42" s="580" t="s">
        <v>918</v>
      </c>
      <c r="F42" s="44"/>
      <c r="G42" s="513"/>
      <c r="H42" s="132"/>
      <c r="I42" s="132"/>
      <c r="J42" s="229"/>
      <c r="K42" s="229"/>
      <c r="L42" s="229"/>
      <c r="M42" s="251" t="s">
        <v>241</v>
      </c>
      <c r="N42" s="251" t="s">
        <v>241</v>
      </c>
      <c r="O42" s="204"/>
    </row>
    <row r="43" spans="1:15" s="120" customFormat="1" ht="15" hidden="1" customHeight="1" x14ac:dyDescent="0.25">
      <c r="C43" s="252"/>
      <c r="D43" s="252"/>
      <c r="E43" s="252"/>
      <c r="F43" s="44"/>
      <c r="G43" s="132"/>
      <c r="H43" s="132"/>
      <c r="I43" s="132"/>
      <c r="J43" s="229"/>
      <c r="K43" s="229"/>
      <c r="L43" s="229"/>
      <c r="M43" s="253" t="s">
        <v>474</v>
      </c>
      <c r="N43" s="253" t="s">
        <v>243</v>
      </c>
      <c r="O43" s="204"/>
    </row>
    <row r="44" spans="1:15" s="120" customFormat="1" ht="17.399999999999999" x14ac:dyDescent="0.25">
      <c r="A44" s="44"/>
      <c r="B44" s="364" t="str">
        <f>IF(Index!$AJ$5=1,'2.5 Solvency_ratings'!N43,M43)</f>
        <v>* Este rating se corresponde al Counterparty Risk Rating de largo plazo, la entidad no tiene instrumentos de deuda senior preferente con rating de Moodys </v>
      </c>
      <c r="C44" s="202"/>
      <c r="D44" s="202"/>
      <c r="E44" s="202"/>
      <c r="F44" s="44"/>
      <c r="G44" s="210"/>
      <c r="H44" s="210"/>
      <c r="I44" s="210"/>
      <c r="J44" s="209"/>
      <c r="K44" s="229"/>
      <c r="L44" s="229"/>
      <c r="M44" s="85"/>
      <c r="N44" s="85"/>
      <c r="O44" s="140"/>
    </row>
    <row r="45" spans="1:15" s="120" customFormat="1" ht="15" customHeight="1" x14ac:dyDescent="0.25">
      <c r="B45" s="44"/>
      <c r="C45" s="44"/>
      <c r="D45" s="44"/>
      <c r="E45" s="44"/>
      <c r="F45" s="44"/>
      <c r="G45" s="132"/>
      <c r="H45" s="132"/>
      <c r="I45" s="132"/>
      <c r="J45" s="229"/>
      <c r="K45" s="229"/>
      <c r="L45" s="229"/>
      <c r="M45" s="244" t="s">
        <v>477</v>
      </c>
      <c r="N45" s="244" t="s">
        <v>773</v>
      </c>
      <c r="O45" s="204"/>
    </row>
    <row r="46" spans="1:15" s="120" customFormat="1" ht="15" customHeight="1" x14ac:dyDescent="0.25">
      <c r="G46" s="132"/>
      <c r="H46" s="132"/>
      <c r="I46" s="132"/>
      <c r="J46" s="229"/>
      <c r="K46" s="229"/>
      <c r="L46" s="229"/>
      <c r="M46" s="244" t="s">
        <v>808</v>
      </c>
      <c r="N46" s="244" t="s">
        <v>772</v>
      </c>
      <c r="O46" s="204"/>
    </row>
    <row r="47" spans="1:15" s="120" customFormat="1" ht="15" customHeight="1" x14ac:dyDescent="0.25">
      <c r="C47" s="459"/>
      <c r="D47" s="459"/>
      <c r="G47" s="132"/>
      <c r="H47" s="132"/>
      <c r="I47" s="132"/>
      <c r="J47" s="229"/>
      <c r="K47" s="229"/>
      <c r="L47" s="229"/>
      <c r="M47" s="244" t="s">
        <v>234</v>
      </c>
      <c r="N47" s="244" t="s">
        <v>774</v>
      </c>
      <c r="O47" s="204"/>
    </row>
    <row r="48" spans="1:15" s="120" customFormat="1" ht="15" customHeight="1" x14ac:dyDescent="0.25">
      <c r="C48" s="459"/>
      <c r="D48" s="459"/>
      <c r="G48" s="132"/>
      <c r="H48" s="132"/>
      <c r="I48" s="132"/>
      <c r="J48" s="229"/>
      <c r="K48" s="229"/>
      <c r="L48" s="229"/>
      <c r="M48" s="204"/>
      <c r="N48" s="204"/>
      <c r="O48" s="204"/>
    </row>
    <row r="49" spans="7:15" s="120" customFormat="1" ht="15" customHeight="1" x14ac:dyDescent="0.25">
      <c r="G49" s="132"/>
      <c r="H49" s="132"/>
      <c r="I49" s="132"/>
      <c r="J49" s="229"/>
      <c r="K49" s="229"/>
      <c r="L49" s="229"/>
      <c r="M49" s="244" t="s">
        <v>801</v>
      </c>
      <c r="N49" s="244" t="s">
        <v>237</v>
      </c>
      <c r="O49" s="204"/>
    </row>
    <row r="50" spans="7:15" s="120" customFormat="1" ht="15" customHeight="1" x14ac:dyDescent="0.25">
      <c r="G50" s="132"/>
      <c r="H50" s="132"/>
      <c r="I50" s="132"/>
      <c r="J50" s="229"/>
      <c r="K50" s="229"/>
      <c r="L50" s="229"/>
      <c r="M50" s="244" t="s">
        <v>919</v>
      </c>
      <c r="N50" s="244" t="s">
        <v>918</v>
      </c>
      <c r="O50" s="204"/>
    </row>
    <row r="51" spans="7:15" s="120" customFormat="1" ht="15" customHeight="1" x14ac:dyDescent="0.25">
      <c r="G51" s="132"/>
      <c r="H51" s="132"/>
      <c r="I51" s="132"/>
      <c r="J51" s="229"/>
      <c r="K51" s="229"/>
      <c r="L51" s="229"/>
      <c r="M51" s="244" t="s">
        <v>801</v>
      </c>
      <c r="N51" s="244" t="s">
        <v>237</v>
      </c>
      <c r="O51" s="204"/>
    </row>
    <row r="52" spans="7:15" s="120" customFormat="1" ht="15.6" x14ac:dyDescent="0.25">
      <c r="G52" s="132"/>
      <c r="H52" s="132"/>
      <c r="I52" s="132"/>
      <c r="J52" s="229"/>
      <c r="K52" s="229"/>
      <c r="L52" s="229"/>
      <c r="M52" s="666" t="s">
        <v>974</v>
      </c>
      <c r="N52" s="666" t="s">
        <v>975</v>
      </c>
      <c r="O52" s="204"/>
    </row>
    <row r="53" spans="7:15" s="120" customFormat="1" x14ac:dyDescent="0.25">
      <c r="G53" s="132"/>
      <c r="H53" s="132"/>
      <c r="I53" s="132"/>
      <c r="J53" s="229"/>
      <c r="K53" s="229"/>
      <c r="L53" s="229"/>
      <c r="M53" s="132"/>
      <c r="N53" s="132"/>
      <c r="O53" s="204"/>
    </row>
    <row r="54" spans="7:15" s="120" customFormat="1" x14ac:dyDescent="0.25">
      <c r="G54" s="132"/>
      <c r="H54" s="132"/>
      <c r="I54" s="132"/>
      <c r="J54" s="229"/>
      <c r="K54" s="229"/>
      <c r="L54" s="229"/>
      <c r="M54" s="132"/>
      <c r="N54" s="132"/>
      <c r="O54" s="204"/>
    </row>
    <row r="55" spans="7:15" x14ac:dyDescent="0.25">
      <c r="M55" s="343"/>
      <c r="N55" s="343"/>
      <c r="O55" s="204"/>
    </row>
    <row r="56" spans="7:15" x14ac:dyDescent="0.25">
      <c r="M56" s="343"/>
      <c r="N56" s="343"/>
    </row>
    <row r="57" spans="7:15" x14ac:dyDescent="0.25">
      <c r="M57" s="343"/>
      <c r="N57" s="343"/>
    </row>
  </sheetData>
  <mergeCells count="2">
    <mergeCell ref="E3:F3"/>
    <mergeCell ref="B34:F34"/>
  </mergeCells>
  <pageMargins left="0.25" right="0.25"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pageSetUpPr fitToPage="1"/>
  </sheetPr>
  <dimension ref="A1:O54"/>
  <sheetViews>
    <sheetView showRuler="0" zoomScale="115" zoomScaleNormal="115" workbookViewId="0"/>
  </sheetViews>
  <sheetFormatPr defaultColWidth="13.33203125" defaultRowHeight="13.2" x14ac:dyDescent="0.25"/>
  <cols>
    <col min="1" max="1" width="4.44140625" style="18" customWidth="1"/>
    <col min="2" max="2" width="35.6640625" style="18" bestFit="1" customWidth="1"/>
    <col min="3" max="3" width="14.6640625" style="18" customWidth="1"/>
    <col min="4" max="10" width="13.33203125" style="18" customWidth="1"/>
    <col min="11" max="11" width="13.33203125" style="18"/>
    <col min="12" max="12" width="13.33203125" style="65"/>
    <col min="13" max="14" width="30.6640625" style="65" customWidth="1"/>
    <col min="15" max="15" width="13.33203125" style="106"/>
    <col min="16" max="16384" width="13.33203125" style="18"/>
  </cols>
  <sheetData>
    <row r="1" spans="1:15" ht="18.45" customHeight="1" x14ac:dyDescent="0.3">
      <c r="A1" s="19"/>
      <c r="B1" s="19"/>
      <c r="C1" s="19"/>
      <c r="D1" s="19"/>
      <c r="E1" s="19"/>
      <c r="F1" s="19"/>
      <c r="G1" s="19"/>
      <c r="H1" s="19"/>
      <c r="I1" s="19"/>
      <c r="J1" s="19"/>
      <c r="M1" s="67"/>
      <c r="N1" s="67"/>
    </row>
    <row r="2" spans="1:15" ht="53.25" customHeight="1" x14ac:dyDescent="0.4">
      <c r="A2" s="19"/>
      <c r="B2" s="49" t="str">
        <f>IF(Index!$AJ$5=1,'2.6 Shareholders'' equity'!N2,M2)</f>
        <v>2.6 PATRIMONIO NETO</v>
      </c>
      <c r="C2" s="19"/>
      <c r="D2" s="19"/>
      <c r="E2" s="19"/>
      <c r="F2" s="19"/>
      <c r="G2" s="19"/>
      <c r="H2" s="19"/>
      <c r="I2" s="19"/>
      <c r="J2" s="19"/>
      <c r="M2" s="62" t="s">
        <v>740</v>
      </c>
      <c r="N2" s="62" t="s">
        <v>739</v>
      </c>
    </row>
    <row r="3" spans="1:15" s="120" customFormat="1" ht="14.1" customHeight="1" x14ac:dyDescent="0.25">
      <c r="A3" s="44"/>
      <c r="B3" s="44"/>
      <c r="C3" s="44"/>
      <c r="D3" s="44"/>
      <c r="E3" s="44"/>
      <c r="F3" s="44"/>
      <c r="G3" s="44"/>
      <c r="H3" s="44"/>
      <c r="I3" s="44"/>
      <c r="J3" s="44"/>
      <c r="L3" s="204"/>
      <c r="M3" s="85"/>
      <c r="N3" s="85"/>
      <c r="O3" s="229"/>
    </row>
    <row r="4" spans="1:15" ht="14.1" customHeight="1" x14ac:dyDescent="0.3">
      <c r="A4" s="19"/>
      <c r="B4" s="283" t="str">
        <f>IF(Index!$AJ$5=1,'2.6 Shareholders'' equity'!N4,M4)</f>
        <v>Miles de Euros</v>
      </c>
      <c r="C4" s="24"/>
      <c r="D4" s="19"/>
      <c r="E4" s="19"/>
      <c r="F4" s="19"/>
      <c r="G4" s="19"/>
      <c r="H4" s="19"/>
      <c r="I4" s="19"/>
      <c r="J4" s="19"/>
      <c r="M4" s="284" t="s">
        <v>129</v>
      </c>
      <c r="N4" s="284" t="s">
        <v>130</v>
      </c>
    </row>
    <row r="5" spans="1:15" ht="13.35" customHeight="1" x14ac:dyDescent="0.3">
      <c r="A5" s="19"/>
      <c r="B5" s="24"/>
      <c r="C5" s="24"/>
      <c r="D5" s="19"/>
      <c r="E5" s="19"/>
      <c r="F5" s="19"/>
      <c r="G5" s="19"/>
      <c r="H5" s="19"/>
      <c r="I5" s="19"/>
      <c r="J5" s="19"/>
      <c r="M5" s="284"/>
      <c r="N5" s="284"/>
    </row>
    <row r="6" spans="1:15" ht="13.35" customHeight="1" x14ac:dyDescent="0.3">
      <c r="A6" s="19"/>
      <c r="B6" s="285" t="str">
        <f>IF(Index!$AJ$5=1,'2.6 Shareholders'' equity'!N6,M6)</f>
        <v>SALDO A 1 DE ENERO 2025</v>
      </c>
      <c r="C6" s="281">
        <v>5877665</v>
      </c>
      <c r="D6" s="19"/>
      <c r="E6" s="19"/>
      <c r="F6" s="19"/>
      <c r="G6" s="19"/>
      <c r="H6" s="19"/>
      <c r="I6" s="19"/>
      <c r="J6" s="19"/>
      <c r="M6" s="284" t="s">
        <v>921</v>
      </c>
      <c r="N6" s="284" t="s">
        <v>920</v>
      </c>
    </row>
    <row r="7" spans="1:15" ht="13.35" customHeight="1" x14ac:dyDescent="0.3">
      <c r="A7" s="19"/>
      <c r="B7" s="47"/>
      <c r="C7" s="286"/>
      <c r="D7" s="19"/>
      <c r="E7" s="19"/>
      <c r="F7" s="19"/>
      <c r="G7" s="19"/>
      <c r="H7" s="19"/>
      <c r="I7" s="19"/>
      <c r="J7" s="19"/>
      <c r="M7" s="54"/>
      <c r="N7" s="54"/>
    </row>
    <row r="8" spans="1:15" ht="13.35" customHeight="1" x14ac:dyDescent="0.3">
      <c r="A8" s="19"/>
      <c r="B8" s="47" t="str">
        <f>IF(Index!$AJ$5=1,'2.6 Shareholders'' equity'!N8,M8)</f>
        <v xml:space="preserve">Dividendos </v>
      </c>
      <c r="C8" s="286">
        <v>-516717</v>
      </c>
      <c r="D8" s="19"/>
      <c r="E8" s="19"/>
      <c r="F8" s="19"/>
      <c r="G8" s="19"/>
      <c r="H8" s="19"/>
      <c r="I8" s="19"/>
      <c r="J8" s="19"/>
      <c r="M8" s="54" t="s">
        <v>449</v>
      </c>
      <c r="N8" s="54" t="s">
        <v>228</v>
      </c>
    </row>
    <row r="9" spans="1:15" ht="13.35" customHeight="1" x14ac:dyDescent="0.3">
      <c r="A9" s="19"/>
      <c r="B9" s="47" t="str">
        <f>IF(Index!$AJ$5=1,'2.6 Shareholders'' equity'!N9,M9)</f>
        <v>Otro resultado global</v>
      </c>
      <c r="C9" s="286">
        <v>-3564</v>
      </c>
      <c r="D9" s="19"/>
      <c r="E9" s="19"/>
      <c r="F9" s="19"/>
      <c r="G9" s="19"/>
      <c r="H9" s="19"/>
      <c r="I9" s="19"/>
      <c r="J9" s="19"/>
      <c r="M9" s="54" t="s">
        <v>450</v>
      </c>
      <c r="N9" s="54" t="s">
        <v>229</v>
      </c>
    </row>
    <row r="10" spans="1:15" ht="13.35" customHeight="1" x14ac:dyDescent="0.3">
      <c r="A10" s="19"/>
      <c r="B10" s="47" t="str">
        <f>IF(Index!$AJ$5=1,'2.6 Shareholders'' equity'!N10,M10)</f>
        <v>Resultado del periodo</v>
      </c>
      <c r="C10" s="286">
        <v>1089976</v>
      </c>
      <c r="D10" s="19"/>
      <c r="E10" s="19"/>
      <c r="F10" s="19"/>
      <c r="G10" s="19"/>
      <c r="H10" s="19"/>
      <c r="I10" s="19"/>
      <c r="J10" s="19"/>
      <c r="M10" s="54" t="s">
        <v>654</v>
      </c>
      <c r="N10" s="54" t="s">
        <v>230</v>
      </c>
    </row>
    <row r="11" spans="1:15" ht="13.35" customHeight="1" x14ac:dyDescent="0.3">
      <c r="A11" s="19"/>
      <c r="B11" s="47" t="str">
        <f>IF(Index!$AJ$5=1,'2.6 Shareholders'' equity'!N11,M11)</f>
        <v>Otros movimientos</v>
      </c>
      <c r="C11" s="286">
        <v>-35877</v>
      </c>
      <c r="D11" s="19"/>
      <c r="E11" s="19"/>
      <c r="F11" s="19"/>
      <c r="G11" s="19"/>
      <c r="H11" s="19"/>
      <c r="I11" s="19"/>
      <c r="J11" s="19"/>
      <c r="M11" s="54" t="s">
        <v>655</v>
      </c>
      <c r="N11" s="54" t="s">
        <v>231</v>
      </c>
    </row>
    <row r="12" spans="1:15" ht="13.35" customHeight="1" x14ac:dyDescent="0.3">
      <c r="A12" s="19"/>
      <c r="B12" s="116"/>
      <c r="C12" s="116"/>
      <c r="D12" s="19"/>
      <c r="E12" s="19"/>
      <c r="F12" s="19"/>
      <c r="G12" s="19"/>
      <c r="H12" s="19"/>
      <c r="I12" s="19"/>
      <c r="J12" s="19"/>
      <c r="M12" s="54"/>
      <c r="N12" s="54"/>
    </row>
    <row r="13" spans="1:15" ht="13.35" customHeight="1" x14ac:dyDescent="0.3">
      <c r="A13" s="19"/>
      <c r="B13" s="285" t="str">
        <f>IF(Index!$AJ$5=1,'2.6 Shareholders'' equity'!N13,M13)</f>
        <v>SALDO A 31 DE DICIEMBRE 2025</v>
      </c>
      <c r="C13" s="287">
        <v>6411483</v>
      </c>
      <c r="D13" s="19"/>
      <c r="E13" s="27"/>
      <c r="F13" s="19"/>
      <c r="G13" s="19"/>
      <c r="H13" s="19"/>
      <c r="I13" s="19"/>
      <c r="J13" s="19"/>
      <c r="M13" s="284" t="s">
        <v>917</v>
      </c>
      <c r="N13" s="284" t="s">
        <v>916</v>
      </c>
    </row>
    <row r="14" spans="1:15" ht="13.35" customHeight="1" x14ac:dyDescent="0.3">
      <c r="A14" s="19"/>
      <c r="B14" s="47"/>
      <c r="C14" s="286"/>
      <c r="D14" s="19"/>
      <c r="E14" s="19"/>
      <c r="F14" s="19"/>
      <c r="G14" s="19"/>
      <c r="H14" s="19"/>
      <c r="I14" s="19"/>
      <c r="J14" s="19"/>
      <c r="M14" s="54"/>
      <c r="N14" s="54"/>
    </row>
    <row r="15" spans="1:15" ht="13.35" hidden="1" customHeight="1" x14ac:dyDescent="0.3">
      <c r="A15" s="19"/>
      <c r="B15" s="47"/>
      <c r="C15" s="288"/>
      <c r="D15" s="19"/>
      <c r="E15" s="19"/>
      <c r="F15" s="19"/>
      <c r="G15" s="19"/>
      <c r="H15" s="19"/>
      <c r="I15" s="19"/>
      <c r="J15" s="19"/>
      <c r="M15" s="54"/>
      <c r="N15" s="54"/>
    </row>
    <row r="16" spans="1:15" ht="15" hidden="1" customHeight="1" x14ac:dyDescent="0.3">
      <c r="A16" s="19"/>
      <c r="B16" s="47"/>
      <c r="C16" s="286"/>
      <c r="D16" s="19"/>
      <c r="E16" s="19"/>
      <c r="F16" s="19"/>
      <c r="G16" s="19"/>
      <c r="H16" s="19"/>
      <c r="I16" s="19"/>
      <c r="J16" s="19"/>
      <c r="M16" s="54"/>
      <c r="N16" s="54" t="s">
        <v>232</v>
      </c>
    </row>
    <row r="17" spans="1:15" ht="12.45" hidden="1" customHeight="1" x14ac:dyDescent="0.3">
      <c r="A17" s="19"/>
      <c r="B17" s="47"/>
      <c r="C17" s="286"/>
      <c r="D17" s="19"/>
      <c r="E17" s="19"/>
      <c r="F17" s="19"/>
      <c r="G17" s="19"/>
      <c r="H17" s="19"/>
      <c r="I17" s="19"/>
      <c r="J17" s="19"/>
      <c r="M17" s="54"/>
      <c r="N17" s="54"/>
    </row>
    <row r="18" spans="1:15" ht="13.35" customHeight="1" x14ac:dyDescent="0.3">
      <c r="A18" s="23"/>
      <c r="B18" s="47" t="str">
        <f>IF(Index!$AJ$5=1,'2.6 Shareholders'' equity'!N18,M18)</f>
        <v xml:space="preserve">Dividendos </v>
      </c>
      <c r="C18" s="286">
        <v>-253865.087</v>
      </c>
      <c r="D18" s="19"/>
      <c r="E18" s="19"/>
      <c r="F18" s="19"/>
      <c r="G18" s="19"/>
      <c r="H18" s="19"/>
      <c r="I18" s="19"/>
      <c r="J18" s="19"/>
      <c r="M18" s="54" t="s">
        <v>449</v>
      </c>
      <c r="N18" s="54" t="s">
        <v>228</v>
      </c>
    </row>
    <row r="19" spans="1:15" ht="13.35" customHeight="1" x14ac:dyDescent="0.3">
      <c r="A19" s="23"/>
      <c r="B19" s="47" t="str">
        <f>IF(Index!$AJ$5=1,'2.6 Shareholders'' equity'!N19,M19)</f>
        <v>Otro resultado global</v>
      </c>
      <c r="C19" s="286">
        <v>-4442.2569714201964</v>
      </c>
      <c r="D19" s="19"/>
      <c r="E19" s="21"/>
      <c r="F19" s="19"/>
      <c r="G19" s="19"/>
      <c r="H19" s="19"/>
      <c r="I19" s="19"/>
      <c r="J19" s="19"/>
      <c r="M19" s="54" t="s">
        <v>450</v>
      </c>
      <c r="N19" s="54" t="s">
        <v>229</v>
      </c>
    </row>
    <row r="20" spans="1:15" ht="13.35" customHeight="1" x14ac:dyDescent="0.3">
      <c r="A20" s="23"/>
      <c r="B20" s="47" t="str">
        <f>IF(Index!$AJ$5=1,'2.6 Shareholders'' equity'!N20,M20)</f>
        <v>Resultado del periodo</v>
      </c>
      <c r="C20" s="286">
        <v>605262.55116731708</v>
      </c>
      <c r="D20" s="19"/>
      <c r="E20" s="19"/>
      <c r="F20" s="19"/>
      <c r="G20" s="19"/>
      <c r="H20" s="19"/>
      <c r="I20" s="19"/>
      <c r="J20" s="19"/>
      <c r="M20" s="54" t="s">
        <v>654</v>
      </c>
      <c r="N20" s="54" t="s">
        <v>230</v>
      </c>
    </row>
    <row r="21" spans="1:15" ht="13.35" customHeight="1" x14ac:dyDescent="0.3">
      <c r="A21" s="19"/>
      <c r="B21" s="47" t="str">
        <f>IF(Index!$AJ$5=1,'2.6 Shareholders'' equity'!N21,M21)</f>
        <v>Otros movimientos</v>
      </c>
      <c r="C21" s="286">
        <v>-55325.462476246292</v>
      </c>
      <c r="D21" s="19"/>
      <c r="E21" s="19"/>
      <c r="F21" s="19"/>
      <c r="G21" s="19"/>
      <c r="H21" s="19"/>
      <c r="I21" s="19"/>
      <c r="J21" s="19"/>
      <c r="M21" s="54" t="s">
        <v>655</v>
      </c>
      <c r="N21" s="54" t="s">
        <v>231</v>
      </c>
    </row>
    <row r="22" spans="1:15" ht="13.35" customHeight="1" x14ac:dyDescent="0.3">
      <c r="A22" s="19"/>
      <c r="B22" s="116"/>
      <c r="C22" s="289"/>
      <c r="D22" s="19"/>
      <c r="E22" s="19"/>
      <c r="F22" s="19"/>
      <c r="G22" s="19"/>
      <c r="H22" s="19"/>
      <c r="I22" s="19"/>
      <c r="J22" s="19"/>
      <c r="M22" s="54"/>
      <c r="N22" s="54"/>
    </row>
    <row r="23" spans="1:15" ht="13.35" customHeight="1" x14ac:dyDescent="0.3">
      <c r="A23" s="23"/>
      <c r="B23" s="285" t="str">
        <f>IF(Index!$AJ$5=1,'2.6 Shareholders'' equity'!N23,M23)</f>
        <v>SALDO A 30 DE JUNIO 2026</v>
      </c>
      <c r="C23" s="287">
        <v>6703112.7447196506</v>
      </c>
      <c r="D23" s="19"/>
      <c r="E23" s="19"/>
      <c r="F23" s="19"/>
      <c r="G23" s="19"/>
      <c r="H23" s="19"/>
      <c r="I23" s="19"/>
      <c r="J23" s="19"/>
      <c r="M23" s="284" t="s">
        <v>961</v>
      </c>
      <c r="N23" s="284" t="s">
        <v>962</v>
      </c>
    </row>
    <row r="24" spans="1:15" ht="15" hidden="1" customHeight="1" x14ac:dyDescent="0.3">
      <c r="A24" s="23"/>
      <c r="B24" s="290"/>
      <c r="C24" s="279"/>
      <c r="D24" s="19"/>
      <c r="E24" s="19"/>
      <c r="F24" s="19"/>
      <c r="G24" s="19"/>
      <c r="H24" s="19"/>
      <c r="I24" s="19"/>
      <c r="J24" s="19"/>
      <c r="M24" s="67"/>
      <c r="N24" s="67"/>
    </row>
    <row r="25" spans="1:15" ht="13.35" customHeight="1" x14ac:dyDescent="0.3">
      <c r="A25" s="23"/>
      <c r="B25" s="47"/>
      <c r="C25" s="286"/>
      <c r="D25" s="19"/>
      <c r="E25" s="19"/>
      <c r="F25" s="19"/>
      <c r="G25" s="19"/>
      <c r="H25" s="19"/>
      <c r="I25" s="19"/>
      <c r="J25" s="19"/>
      <c r="M25" s="67"/>
      <c r="N25" s="67"/>
    </row>
    <row r="26" spans="1:15" ht="13.35" customHeight="1" x14ac:dyDescent="0.3">
      <c r="A26" s="19"/>
      <c r="B26" s="25"/>
      <c r="C26" s="99"/>
      <c r="D26" s="19"/>
      <c r="E26" s="19"/>
      <c r="F26" s="19"/>
      <c r="G26" s="19"/>
      <c r="H26" s="19"/>
      <c r="I26" s="19"/>
      <c r="J26" s="19"/>
      <c r="M26" s="84"/>
      <c r="N26" s="84"/>
    </row>
    <row r="27" spans="1:15" ht="13.35" customHeight="1" x14ac:dyDescent="0.3">
      <c r="A27" s="19"/>
      <c r="B27" s="25"/>
      <c r="C27" s="19"/>
      <c r="D27" s="19"/>
      <c r="E27" s="19"/>
      <c r="F27" s="19"/>
      <c r="G27" s="19"/>
      <c r="H27" s="19"/>
      <c r="I27" s="19"/>
      <c r="J27" s="19"/>
      <c r="M27" s="84"/>
      <c r="N27" s="84"/>
    </row>
    <row r="28" spans="1:15" ht="13.35" customHeight="1" x14ac:dyDescent="0.3">
      <c r="A28" s="19"/>
      <c r="B28" s="19"/>
      <c r="C28" s="21"/>
      <c r="D28" s="19"/>
      <c r="E28" s="19"/>
      <c r="F28" s="19"/>
      <c r="G28" s="19"/>
      <c r="H28" s="19"/>
      <c r="I28" s="19"/>
      <c r="J28" s="19"/>
      <c r="M28" s="67"/>
      <c r="N28" s="67"/>
    </row>
    <row r="29" spans="1:15" s="120" customFormat="1" ht="13.35" customHeight="1" x14ac:dyDescent="0.25">
      <c r="A29" s="44"/>
      <c r="B29" s="243"/>
      <c r="C29" s="44"/>
      <c r="D29" s="44"/>
      <c r="E29" s="44"/>
      <c r="F29" s="44"/>
      <c r="G29" s="44"/>
      <c r="H29" s="44"/>
      <c r="I29" s="44"/>
      <c r="J29" s="44"/>
      <c r="L29" s="204"/>
      <c r="M29" s="244"/>
      <c r="N29" s="244"/>
      <c r="O29" s="229"/>
    </row>
    <row r="30" spans="1:15" s="120" customFormat="1" ht="13.35" customHeight="1" x14ac:dyDescent="0.25">
      <c r="A30" s="44"/>
      <c r="G30" s="44"/>
      <c r="H30" s="44"/>
      <c r="I30" s="44"/>
      <c r="J30" s="44"/>
      <c r="L30" s="204"/>
      <c r="M30" s="204"/>
      <c r="N30" s="204"/>
      <c r="O30" s="229"/>
    </row>
    <row r="31" spans="1:15" s="245" customFormat="1" ht="12.75" customHeight="1" x14ac:dyDescent="0.25">
      <c r="A31" s="44"/>
      <c r="G31" s="44"/>
      <c r="H31" s="44"/>
      <c r="I31" s="44"/>
      <c r="J31" s="44"/>
      <c r="L31" s="280"/>
      <c r="M31" s="280"/>
      <c r="N31" s="280"/>
      <c r="O31" s="371"/>
    </row>
    <row r="32" spans="1:15" s="245" customFormat="1" ht="13.35" customHeight="1" x14ac:dyDescent="0.25">
      <c r="A32" s="44"/>
      <c r="G32" s="44"/>
      <c r="H32" s="44"/>
      <c r="I32" s="44"/>
      <c r="J32" s="44"/>
      <c r="L32" s="280"/>
      <c r="M32" s="280"/>
      <c r="N32" s="280"/>
      <c r="O32" s="371"/>
    </row>
    <row r="33" spans="1:15" s="245" customFormat="1" ht="13.35" customHeight="1" x14ac:dyDescent="0.25">
      <c r="A33" s="44"/>
      <c r="G33" s="44"/>
      <c r="H33" s="44"/>
      <c r="I33" s="44"/>
      <c r="J33" s="44"/>
      <c r="L33" s="280"/>
      <c r="M33" s="280"/>
      <c r="N33" s="280"/>
      <c r="O33" s="371"/>
    </row>
    <row r="34" spans="1:15" s="245" customFormat="1" ht="13.35" customHeight="1" x14ac:dyDescent="0.25">
      <c r="A34" s="44"/>
      <c r="G34" s="44"/>
      <c r="H34" s="44"/>
      <c r="I34" s="44"/>
      <c r="J34" s="44"/>
      <c r="L34" s="280"/>
      <c r="M34" s="280"/>
      <c r="N34" s="280"/>
      <c r="O34" s="371"/>
    </row>
    <row r="35" spans="1:15" s="245" customFormat="1" ht="13.35" customHeight="1" x14ac:dyDescent="0.25">
      <c r="A35" s="44"/>
      <c r="G35" s="44"/>
      <c r="H35" s="44"/>
      <c r="I35" s="44"/>
      <c r="J35" s="44"/>
      <c r="L35" s="280"/>
      <c r="M35" s="280"/>
      <c r="N35" s="280"/>
      <c r="O35" s="371"/>
    </row>
    <row r="36" spans="1:15" s="245" customFormat="1" ht="13.35" customHeight="1" x14ac:dyDescent="0.25">
      <c r="A36" s="44"/>
      <c r="G36" s="44"/>
      <c r="H36" s="44"/>
      <c r="I36" s="44"/>
      <c r="J36" s="44"/>
      <c r="L36" s="280"/>
      <c r="M36" s="280"/>
      <c r="N36" s="280"/>
      <c r="O36" s="371"/>
    </row>
    <row r="37" spans="1:15" s="245" customFormat="1" ht="13.35" customHeight="1" x14ac:dyDescent="0.25">
      <c r="A37" s="44"/>
      <c r="G37" s="44"/>
      <c r="H37" s="44"/>
      <c r="I37" s="44"/>
      <c r="J37" s="44"/>
      <c r="L37" s="280"/>
      <c r="M37" s="280"/>
      <c r="N37" s="280"/>
      <c r="O37" s="371"/>
    </row>
    <row r="38" spans="1:15" s="245" customFormat="1" ht="13.35" customHeight="1" x14ac:dyDescent="0.25">
      <c r="A38" s="44"/>
      <c r="B38" s="44"/>
      <c r="C38" s="44"/>
      <c r="D38" s="44"/>
      <c r="E38" s="44"/>
      <c r="F38" s="44"/>
      <c r="G38" s="44"/>
      <c r="H38" s="44"/>
      <c r="I38" s="44"/>
      <c r="J38" s="44"/>
      <c r="L38" s="280"/>
      <c r="M38" s="85"/>
      <c r="N38" s="85"/>
      <c r="O38" s="371"/>
    </row>
    <row r="39" spans="1:15" s="245" customFormat="1" ht="13.35" customHeight="1" x14ac:dyDescent="0.25">
      <c r="A39" s="44"/>
      <c r="B39" s="44"/>
      <c r="C39" s="44"/>
      <c r="D39" s="44"/>
      <c r="E39" s="44"/>
      <c r="F39" s="44"/>
      <c r="G39" s="44"/>
      <c r="H39" s="44"/>
      <c r="I39" s="44"/>
      <c r="J39" s="44"/>
      <c r="L39" s="280"/>
      <c r="M39" s="85"/>
      <c r="N39" s="85"/>
      <c r="O39" s="371"/>
    </row>
    <row r="40" spans="1:15" s="245" customFormat="1" ht="13.35" customHeight="1" x14ac:dyDescent="0.25">
      <c r="A40" s="44"/>
      <c r="B40" s="44"/>
      <c r="C40" s="44"/>
      <c r="D40" s="44"/>
      <c r="E40" s="44"/>
      <c r="F40" s="44"/>
      <c r="G40" s="44"/>
      <c r="H40" s="44"/>
      <c r="I40" s="44"/>
      <c r="J40" s="44"/>
      <c r="L40" s="280"/>
      <c r="M40" s="85"/>
      <c r="N40" s="85"/>
      <c r="O40" s="371"/>
    </row>
    <row r="41" spans="1:15" s="120" customFormat="1" ht="13.35" customHeight="1" x14ac:dyDescent="0.25">
      <c r="A41" s="44"/>
      <c r="B41" s="44"/>
      <c r="C41" s="44"/>
      <c r="D41" s="44"/>
      <c r="E41" s="44"/>
      <c r="F41" s="44"/>
      <c r="G41" s="44"/>
      <c r="H41" s="44"/>
      <c r="I41" s="44"/>
      <c r="J41" s="44"/>
      <c r="L41" s="204"/>
      <c r="M41" s="85"/>
      <c r="N41" s="85"/>
      <c r="O41" s="229"/>
    </row>
    <row r="42" spans="1:15" s="120" customFormat="1" ht="13.35" customHeight="1" x14ac:dyDescent="0.25">
      <c r="A42" s="44"/>
      <c r="B42" s="44"/>
      <c r="C42" s="44"/>
      <c r="D42" s="44"/>
      <c r="E42" s="44"/>
      <c r="F42" s="44"/>
      <c r="G42" s="44"/>
      <c r="H42" s="44"/>
      <c r="I42" s="44"/>
      <c r="J42" s="44"/>
      <c r="L42" s="204"/>
      <c r="M42" s="85"/>
      <c r="N42" s="85"/>
      <c r="O42" s="229"/>
    </row>
    <row r="43" spans="1:15" s="120" customFormat="1" ht="13.35" customHeight="1" x14ac:dyDescent="0.25">
      <c r="A43" s="44"/>
      <c r="B43" s="44"/>
      <c r="C43" s="44"/>
      <c r="D43" s="44"/>
      <c r="E43" s="44"/>
      <c r="F43" s="44"/>
      <c r="G43" s="44"/>
      <c r="H43" s="44"/>
      <c r="I43" s="44"/>
      <c r="J43" s="44"/>
      <c r="L43" s="204"/>
      <c r="M43" s="85"/>
      <c r="N43" s="85"/>
      <c r="O43" s="229"/>
    </row>
    <row r="44" spans="1:15" s="120" customFormat="1" ht="15" customHeight="1" x14ac:dyDescent="0.25">
      <c r="L44" s="204"/>
      <c r="M44" s="204"/>
      <c r="N44" s="204"/>
      <c r="O44" s="229"/>
    </row>
    <row r="45" spans="1:15" s="120" customFormat="1" ht="15" customHeight="1" x14ac:dyDescent="0.25">
      <c r="L45" s="204"/>
      <c r="M45" s="204"/>
      <c r="N45" s="204"/>
      <c r="O45" s="229"/>
    </row>
    <row r="46" spans="1:15" s="120" customFormat="1" ht="15" customHeight="1" x14ac:dyDescent="0.25">
      <c r="L46" s="204"/>
      <c r="M46" s="204"/>
      <c r="N46" s="204"/>
      <c r="O46" s="229"/>
    </row>
    <row r="47" spans="1:15" s="120" customFormat="1" ht="15" customHeight="1" x14ac:dyDescent="0.25">
      <c r="L47" s="204"/>
      <c r="M47" s="204"/>
      <c r="N47" s="204"/>
      <c r="O47" s="229"/>
    </row>
    <row r="48" spans="1:15" s="120" customFormat="1" ht="15" customHeight="1" x14ac:dyDescent="0.25">
      <c r="L48" s="204"/>
      <c r="M48" s="204"/>
      <c r="N48" s="204"/>
      <c r="O48" s="229"/>
    </row>
    <row r="49" spans="12:15" s="120" customFormat="1" ht="15" customHeight="1" x14ac:dyDescent="0.25">
      <c r="L49" s="204"/>
      <c r="M49" s="204"/>
      <c r="N49" s="204"/>
      <c r="O49" s="229"/>
    </row>
    <row r="50" spans="12:15" s="120" customFormat="1" ht="15" customHeight="1" x14ac:dyDescent="0.25">
      <c r="L50" s="204"/>
      <c r="M50" s="204"/>
      <c r="N50" s="204"/>
      <c r="O50" s="229"/>
    </row>
    <row r="51" spans="12:15" s="120" customFormat="1" x14ac:dyDescent="0.25">
      <c r="L51" s="204"/>
      <c r="M51" s="204"/>
      <c r="N51" s="204"/>
      <c r="O51" s="229"/>
    </row>
    <row r="52" spans="12:15" s="120" customFormat="1" x14ac:dyDescent="0.25">
      <c r="L52" s="204"/>
      <c r="M52" s="204"/>
      <c r="N52" s="204"/>
      <c r="O52" s="229"/>
    </row>
    <row r="53" spans="12:15" s="120" customFormat="1" x14ac:dyDescent="0.25">
      <c r="L53" s="204"/>
      <c r="M53" s="204"/>
      <c r="N53" s="204"/>
      <c r="O53" s="229"/>
    </row>
    <row r="54" spans="12:15" s="120" customFormat="1" x14ac:dyDescent="0.25">
      <c r="L54" s="204"/>
      <c r="M54" s="204"/>
      <c r="N54" s="204"/>
      <c r="O54" s="229"/>
    </row>
  </sheetData>
  <pageMargins left="0.25" right="0.25" top="0.75" bottom="0.75" header="0.3" footer="0.3"/>
  <pageSetup orientation="portrait" r:id="rId1"/>
  <customProperties>
    <customPr name="SheetOptions" r:id="rId2"/>
  </customPropertie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AC106"/>
  <sheetViews>
    <sheetView showGridLines="0" showRuler="0" zoomScaleNormal="100" workbookViewId="0"/>
  </sheetViews>
  <sheetFormatPr defaultColWidth="13.33203125" defaultRowHeight="13.2" x14ac:dyDescent="0.25"/>
  <cols>
    <col min="1" max="1" width="4.44140625" style="18" customWidth="1"/>
    <col min="2" max="2" width="56" style="18" customWidth="1"/>
    <col min="3" max="4" width="11.5546875" style="18" bestFit="1" customWidth="1"/>
    <col min="5" max="7" width="10.6640625" style="18" customWidth="1"/>
    <col min="8" max="8" width="12.88671875" style="343" customWidth="1"/>
    <col min="9" max="9" width="10.6640625" style="343" bestFit="1" customWidth="1"/>
    <col min="10" max="10" width="2.33203125" style="343" customWidth="1"/>
    <col min="11" max="11" width="11.6640625" style="343" customWidth="1"/>
    <col min="12" max="12" width="9.33203125" style="343" customWidth="1"/>
    <col min="13" max="14" width="49.6640625" style="65" customWidth="1"/>
    <col min="15" max="19" width="13.33203125" style="106" customWidth="1"/>
    <col min="20" max="21" width="13.33203125" style="65" customWidth="1"/>
    <col min="22" max="29" width="13.33203125" style="18" customWidth="1"/>
    <col min="30" max="16384" width="13.33203125" style="18"/>
  </cols>
  <sheetData>
    <row r="1" spans="1:29" ht="18.45" customHeight="1" x14ac:dyDescent="0.35">
      <c r="A1" s="31"/>
      <c r="B1" s="32"/>
      <c r="C1" s="32"/>
      <c r="D1" s="32"/>
      <c r="E1" s="32"/>
      <c r="F1" s="32"/>
      <c r="G1" s="32"/>
      <c r="H1" s="397"/>
      <c r="I1" s="397"/>
      <c r="J1" s="397"/>
      <c r="K1" s="397"/>
      <c r="L1" s="397"/>
      <c r="M1" s="65" t="s">
        <v>981</v>
      </c>
      <c r="N1" s="396" t="s">
        <v>984</v>
      </c>
      <c r="O1" s="467"/>
      <c r="P1" s="467"/>
      <c r="Q1" s="467"/>
      <c r="R1" s="467"/>
      <c r="S1" s="467"/>
      <c r="T1" s="82"/>
      <c r="U1" s="82"/>
      <c r="V1" s="32"/>
      <c r="W1" s="32"/>
      <c r="X1" s="32"/>
      <c r="Y1" s="32"/>
      <c r="Z1" s="32"/>
      <c r="AA1" s="32"/>
      <c r="AB1" s="32"/>
      <c r="AC1" s="32"/>
    </row>
    <row r="2" spans="1:29" ht="57.45" customHeight="1" x14ac:dyDescent="0.4">
      <c r="A2" s="31"/>
      <c r="B2" s="49" t="str">
        <f>IF(Index!$AJ$5=1,'3.1 Income statement'!N3,M3)</f>
        <v>3.1 RESULTADOS</v>
      </c>
      <c r="C2" s="32"/>
      <c r="D2" s="32"/>
      <c r="E2" s="32"/>
      <c r="F2" s="32"/>
      <c r="G2" s="32"/>
      <c r="H2" s="398"/>
      <c r="I2" s="397"/>
      <c r="J2" s="397"/>
      <c r="K2" s="397"/>
      <c r="L2" s="397"/>
      <c r="M2" s="82" t="s">
        <v>983</v>
      </c>
      <c r="N2" s="82" t="s">
        <v>982</v>
      </c>
      <c r="O2" s="467"/>
      <c r="P2" s="467"/>
      <c r="Q2" s="467"/>
      <c r="R2" s="467"/>
      <c r="S2" s="467"/>
      <c r="T2" s="82"/>
      <c r="U2" s="82"/>
      <c r="V2" s="32"/>
      <c r="W2" s="32"/>
      <c r="X2" s="32"/>
      <c r="Y2" s="32"/>
      <c r="Z2" s="32"/>
      <c r="AA2" s="32"/>
      <c r="AB2" s="32"/>
      <c r="AC2" s="32"/>
    </row>
    <row r="3" spans="1:29" s="120" customFormat="1" ht="19.2" x14ac:dyDescent="0.4">
      <c r="A3" s="167"/>
      <c r="B3" s="131"/>
      <c r="C3" s="158"/>
      <c r="D3" s="158"/>
      <c r="E3" s="672" t="s">
        <v>413</v>
      </c>
      <c r="F3" s="673"/>
      <c r="G3" s="232"/>
      <c r="H3" s="356"/>
      <c r="I3" s="356"/>
      <c r="J3" s="356"/>
      <c r="K3" s="356"/>
      <c r="L3" s="356"/>
      <c r="M3" s="62" t="s">
        <v>742</v>
      </c>
      <c r="N3" s="62" t="s">
        <v>741</v>
      </c>
      <c r="O3" s="468"/>
      <c r="P3" s="468"/>
      <c r="Q3" s="468"/>
      <c r="R3" s="468"/>
      <c r="S3" s="468"/>
      <c r="T3" s="234"/>
      <c r="U3" s="234"/>
      <c r="V3" s="233"/>
      <c r="W3" s="233"/>
      <c r="X3" s="233"/>
      <c r="Y3" s="233"/>
      <c r="Z3" s="233"/>
      <c r="AA3" s="233"/>
      <c r="AB3" s="233"/>
      <c r="AC3" s="233"/>
    </row>
    <row r="4" spans="1:29" s="120" customFormat="1" ht="13.8" thickBot="1" x14ac:dyDescent="0.3">
      <c r="A4" s="167"/>
      <c r="B4" s="181" t="str">
        <f>IF(Index!$AJ$5=1,'3.1 Income statement'!N5,M5)</f>
        <v>Miles de Euros</v>
      </c>
      <c r="C4" s="182" t="str">
        <f>IF(Index!$AJ$5=1,'3.1 Income statement'!N1,M1)</f>
        <v xml:space="preserve">1S 2026 </v>
      </c>
      <c r="D4" s="182" t="str">
        <f>IF(Index!$AJ$5=1,'3.1 Income statement'!N2,M2)</f>
        <v xml:space="preserve">1S 2025 </v>
      </c>
      <c r="E4" s="184" t="s">
        <v>412</v>
      </c>
      <c r="F4" s="185" t="s">
        <v>158</v>
      </c>
      <c r="G4" s="233"/>
      <c r="H4" s="356"/>
      <c r="I4" s="356"/>
      <c r="J4" s="356"/>
      <c r="K4" s="356"/>
      <c r="L4" s="356"/>
      <c r="M4" s="234"/>
      <c r="N4" s="234"/>
      <c r="O4" s="468"/>
      <c r="P4" s="468"/>
      <c r="Q4" s="468"/>
      <c r="R4" s="468"/>
      <c r="S4" s="468"/>
      <c r="T4" s="234"/>
      <c r="U4" s="234"/>
      <c r="V4" s="233"/>
      <c r="W4" s="233"/>
      <c r="X4" s="233"/>
      <c r="Y4" s="233"/>
      <c r="Z4" s="233"/>
      <c r="AA4" s="233"/>
      <c r="AB4" s="233"/>
      <c r="AC4" s="233"/>
    </row>
    <row r="5" spans="1:29" s="120" customFormat="1" x14ac:dyDescent="0.25">
      <c r="A5" s="167"/>
      <c r="B5" s="44" t="str">
        <f>IF(Index!$AJ$5=1,'3.1 Income statement'!N6,M6)</f>
        <v>Intereses y rendimientos asimilados</v>
      </c>
      <c r="C5" s="123">
        <v>1924879.18824</v>
      </c>
      <c r="D5" s="123">
        <v>1969722.6949818002</v>
      </c>
      <c r="E5" s="127">
        <v>-44843.506741800113</v>
      </c>
      <c r="F5" s="235">
        <v>-2.2766406081448158</v>
      </c>
      <c r="G5" s="167"/>
      <c r="H5" s="356"/>
      <c r="I5" s="356"/>
      <c r="J5" s="399"/>
      <c r="K5" s="356"/>
      <c r="L5" s="356"/>
      <c r="M5" s="168" t="s">
        <v>129</v>
      </c>
      <c r="N5" s="168" t="s">
        <v>130</v>
      </c>
      <c r="O5" s="468"/>
      <c r="P5" s="468"/>
      <c r="Q5" s="468"/>
      <c r="R5" s="468"/>
      <c r="S5" s="468"/>
      <c r="T5" s="234"/>
      <c r="U5" s="234"/>
      <c r="V5" s="233"/>
      <c r="W5" s="233"/>
      <c r="X5" s="233"/>
      <c r="Y5" s="233"/>
      <c r="Z5" s="233"/>
      <c r="AA5" s="233"/>
      <c r="AB5" s="233"/>
      <c r="AC5" s="233"/>
    </row>
    <row r="6" spans="1:29" s="120" customFormat="1" x14ac:dyDescent="0.25">
      <c r="A6" s="167"/>
      <c r="B6" s="44" t="str">
        <f>IF(Index!$AJ$5=1,'3.1 Income statement'!N7,M7)</f>
        <v>Intereses y cargas asimiladas</v>
      </c>
      <c r="C6" s="123">
        <v>-764779.62532858201</v>
      </c>
      <c r="D6" s="123">
        <v>-868613.97593858198</v>
      </c>
      <c r="E6" s="127">
        <v>103834.35060999996</v>
      </c>
      <c r="F6" s="235">
        <v>-11.954027161237144</v>
      </c>
      <c r="G6" s="167"/>
      <c r="H6" s="356"/>
      <c r="I6" s="356"/>
      <c r="J6" s="399"/>
      <c r="K6" s="356"/>
      <c r="L6" s="400"/>
      <c r="M6" s="85" t="s">
        <v>478</v>
      </c>
      <c r="N6" s="85" t="s">
        <v>244</v>
      </c>
      <c r="O6" s="468"/>
      <c r="P6" s="468"/>
      <c r="Q6" s="468"/>
      <c r="R6" s="468"/>
      <c r="S6" s="468"/>
      <c r="T6" s="234"/>
      <c r="U6" s="234"/>
      <c r="V6" s="233"/>
      <c r="W6" s="233"/>
      <c r="X6" s="233"/>
      <c r="Y6" s="233"/>
      <c r="Z6" s="233"/>
      <c r="AA6" s="233"/>
      <c r="AB6" s="233"/>
      <c r="AC6" s="233"/>
    </row>
    <row r="7" spans="1:29" s="120" customFormat="1" x14ac:dyDescent="0.25">
      <c r="A7" s="167"/>
      <c r="B7" s="247" t="str">
        <f>IF(Index!$AJ$5=1,'3.1 Income statement'!N8,M8)</f>
        <v>Margen de Intereses</v>
      </c>
      <c r="C7" s="269">
        <v>1160099.5629114201</v>
      </c>
      <c r="D7" s="269">
        <v>1101108.7190432199</v>
      </c>
      <c r="E7" s="269">
        <v>58990.843868200202</v>
      </c>
      <c r="F7" s="291">
        <v>5.3574041189555537</v>
      </c>
      <c r="G7" s="167"/>
      <c r="H7" s="356"/>
      <c r="I7" s="356"/>
      <c r="J7" s="399"/>
      <c r="K7" s="356"/>
      <c r="L7" s="356"/>
      <c r="M7" s="85" t="s">
        <v>479</v>
      </c>
      <c r="N7" s="85" t="s">
        <v>245</v>
      </c>
      <c r="O7" s="468"/>
      <c r="P7" s="468"/>
      <c r="Q7" s="468"/>
      <c r="R7" s="468"/>
      <c r="S7" s="468"/>
      <c r="T7" s="234"/>
      <c r="U7" s="234"/>
      <c r="V7" s="233"/>
      <c r="W7" s="233"/>
      <c r="X7" s="233"/>
      <c r="Y7" s="233"/>
      <c r="Z7" s="233"/>
      <c r="AA7" s="233"/>
      <c r="AB7" s="233"/>
      <c r="AC7" s="233"/>
    </row>
    <row r="8" spans="1:29" s="120" customFormat="1" x14ac:dyDescent="0.25">
      <c r="A8" s="167"/>
      <c r="B8" s="44" t="str">
        <f>IF(Index!$AJ$5=1,'3.1 Income statement'!N9,M9)</f>
        <v>Rendimiento de instrumentos de capital</v>
      </c>
      <c r="C8" s="123">
        <v>13573.029960000002</v>
      </c>
      <c r="D8" s="123">
        <v>18083.81582</v>
      </c>
      <c r="E8" s="127">
        <v>-4510.7858599999981</v>
      </c>
      <c r="F8" s="235">
        <v>-24.943772403450627</v>
      </c>
      <c r="G8" s="167"/>
      <c r="H8" s="356"/>
      <c r="I8" s="356"/>
      <c r="J8" s="399"/>
      <c r="K8" s="356"/>
      <c r="L8" s="356"/>
      <c r="M8" s="140" t="s">
        <v>135</v>
      </c>
      <c r="N8" s="140" t="s">
        <v>136</v>
      </c>
      <c r="O8" s="468"/>
      <c r="P8" s="468"/>
      <c r="Q8" s="468"/>
      <c r="R8" s="468"/>
      <c r="S8" s="468"/>
      <c r="T8" s="234"/>
      <c r="U8" s="234"/>
      <c r="V8" s="233"/>
      <c r="W8" s="233"/>
      <c r="X8" s="233"/>
      <c r="Y8" s="233"/>
      <c r="Z8" s="233"/>
      <c r="AA8" s="233"/>
      <c r="AB8" s="233"/>
      <c r="AC8" s="233"/>
    </row>
    <row r="9" spans="1:29" s="120" customFormat="1" x14ac:dyDescent="0.25">
      <c r="A9" s="167"/>
      <c r="B9" s="44" t="str">
        <f>IF(Index!$AJ$5=1,'3.1 Income statement'!N10,M10)</f>
        <v>Resultados de entidades valoradas por el método de la participación</v>
      </c>
      <c r="C9" s="123">
        <v>22919.765290898798</v>
      </c>
      <c r="D9" s="123">
        <v>20787.232460714</v>
      </c>
      <c r="E9" s="127">
        <v>2132.5328301847985</v>
      </c>
      <c r="F9" s="235">
        <v>10.258858817377897</v>
      </c>
      <c r="G9" s="167"/>
      <c r="H9" s="356"/>
      <c r="I9" s="356"/>
      <c r="J9" s="399"/>
      <c r="K9" s="356"/>
      <c r="L9" s="356"/>
      <c r="M9" s="85" t="s">
        <v>480</v>
      </c>
      <c r="N9" s="85" t="s">
        <v>246</v>
      </c>
      <c r="O9" s="468"/>
      <c r="P9" s="468"/>
      <c r="Q9" s="468"/>
      <c r="R9" s="468"/>
      <c r="S9" s="468"/>
      <c r="T9" s="234"/>
      <c r="U9" s="234"/>
      <c r="V9" s="233"/>
      <c r="W9" s="233"/>
      <c r="X9" s="233"/>
      <c r="Y9" s="233"/>
      <c r="Z9" s="233"/>
      <c r="AA9" s="233"/>
      <c r="AB9" s="233"/>
      <c r="AC9" s="233"/>
    </row>
    <row r="10" spans="1:29" s="120" customFormat="1" ht="26.4" x14ac:dyDescent="0.25">
      <c r="A10" s="167"/>
      <c r="B10" s="44" t="str">
        <f>IF(Index!$AJ$5=1,'3.1 Income statement'!N11,M11)</f>
        <v>Comisiones netas</v>
      </c>
      <c r="C10" s="123">
        <v>440407.48978999996</v>
      </c>
      <c r="D10" s="123">
        <v>380143.20650999993</v>
      </c>
      <c r="E10" s="127">
        <v>60264.283280000032</v>
      </c>
      <c r="F10" s="235">
        <v>15.853047548388778</v>
      </c>
      <c r="G10" s="167"/>
      <c r="H10" s="356"/>
      <c r="I10" s="356"/>
      <c r="J10" s="399"/>
      <c r="K10" s="356"/>
      <c r="L10" s="356"/>
      <c r="M10" s="85" t="s">
        <v>481</v>
      </c>
      <c r="N10" s="85" t="s">
        <v>247</v>
      </c>
      <c r="O10" s="468"/>
      <c r="P10" s="468"/>
      <c r="Q10" s="468"/>
      <c r="R10" s="468"/>
      <c r="S10" s="468"/>
      <c r="T10" s="234"/>
      <c r="U10" s="234"/>
      <c r="V10" s="233"/>
      <c r="W10" s="233"/>
      <c r="X10" s="233"/>
      <c r="Y10" s="233"/>
      <c r="Z10" s="233"/>
      <c r="AA10" s="233"/>
      <c r="AB10" s="233"/>
      <c r="AC10" s="233"/>
    </row>
    <row r="11" spans="1:29" s="120" customFormat="1" x14ac:dyDescent="0.25">
      <c r="A11" s="167"/>
      <c r="B11" s="44" t="str">
        <f>IF(Index!$AJ$5=1,'3.1 Income statement'!N12,M12)</f>
        <v>Resultados de operaciones financieras y diferencias de cambio</v>
      </c>
      <c r="C11" s="123">
        <v>20925.09189</v>
      </c>
      <c r="D11" s="123">
        <v>18685.995939999993</v>
      </c>
      <c r="E11" s="127">
        <v>2239.0959500000063</v>
      </c>
      <c r="F11" s="235">
        <v>11.982748777157269</v>
      </c>
      <c r="G11" s="167"/>
      <c r="H11" s="356"/>
      <c r="I11" s="356"/>
      <c r="J11" s="399"/>
      <c r="K11" s="356"/>
      <c r="L11" s="356"/>
      <c r="M11" s="85" t="s">
        <v>788</v>
      </c>
      <c r="N11" s="85" t="s">
        <v>137</v>
      </c>
      <c r="O11" s="468"/>
      <c r="P11" s="468"/>
      <c r="Q11" s="468"/>
      <c r="R11" s="468"/>
      <c r="S11" s="468"/>
      <c r="T11" s="234"/>
      <c r="U11" s="234"/>
      <c r="V11" s="233"/>
      <c r="W11" s="233"/>
      <c r="X11" s="233"/>
      <c r="Y11" s="233"/>
      <c r="Z11" s="233"/>
      <c r="AA11" s="233"/>
      <c r="AB11" s="233"/>
      <c r="AC11" s="233"/>
    </row>
    <row r="12" spans="1:29" s="120" customFormat="1" x14ac:dyDescent="0.25">
      <c r="A12" s="167"/>
      <c r="B12" s="44" t="str">
        <f>IF(Index!$AJ$5=1,'3.1 Income statement'!N13,M13)</f>
        <v>Otros productos/cargas de explotación</v>
      </c>
      <c r="C12" s="123">
        <v>-54952.242869999995</v>
      </c>
      <c r="D12" s="123">
        <v>-44388.589890000003</v>
      </c>
      <c r="E12" s="127">
        <v>-10563.652979999992</v>
      </c>
      <c r="F12" s="235">
        <v>23.79812696501045</v>
      </c>
      <c r="G12" s="167"/>
      <c r="H12" s="356"/>
      <c r="I12" s="356"/>
      <c r="J12" s="399"/>
      <c r="K12" s="356"/>
      <c r="L12" s="356"/>
      <c r="M12" s="85" t="s">
        <v>482</v>
      </c>
      <c r="N12" s="85" t="s">
        <v>248</v>
      </c>
      <c r="O12" s="468"/>
      <c r="P12" s="468"/>
      <c r="Q12" s="468"/>
      <c r="R12" s="468"/>
      <c r="S12" s="468"/>
      <c r="T12" s="234"/>
      <c r="U12" s="234"/>
      <c r="V12" s="233"/>
      <c r="W12" s="233"/>
      <c r="X12" s="233"/>
      <c r="Y12" s="233"/>
      <c r="Z12" s="233"/>
      <c r="AA12" s="233"/>
      <c r="AB12" s="233"/>
      <c r="AC12" s="233"/>
    </row>
    <row r="13" spans="1:29" s="120" customFormat="1" x14ac:dyDescent="0.25">
      <c r="A13" s="167"/>
      <c r="B13" s="247" t="str">
        <f>IF(Index!$AJ$5=1,'3.1 Income statement'!N14,M14)</f>
        <v>Margen Bruto</v>
      </c>
      <c r="C13" s="269">
        <v>1602972.6969723189</v>
      </c>
      <c r="D13" s="269">
        <v>1494420.3798839338</v>
      </c>
      <c r="E13" s="269">
        <v>108552.31708838511</v>
      </c>
      <c r="F13" s="291">
        <v>7.2638407873436508</v>
      </c>
      <c r="G13" s="167"/>
      <c r="H13" s="356"/>
      <c r="I13" s="356"/>
      <c r="J13" s="399"/>
      <c r="K13" s="356"/>
      <c r="L13" s="356"/>
      <c r="M13" s="85" t="s">
        <v>483</v>
      </c>
      <c r="N13" s="85" t="s">
        <v>249</v>
      </c>
      <c r="O13" s="468"/>
      <c r="P13" s="468"/>
      <c r="Q13" s="468"/>
      <c r="R13" s="468"/>
      <c r="S13" s="468"/>
      <c r="T13" s="234"/>
      <c r="U13" s="234"/>
      <c r="V13" s="233"/>
      <c r="W13" s="233"/>
      <c r="X13" s="233"/>
      <c r="Y13" s="233"/>
      <c r="Z13" s="233"/>
      <c r="AA13" s="233"/>
      <c r="AB13" s="233"/>
      <c r="AC13" s="233"/>
    </row>
    <row r="14" spans="1:29" s="120" customFormat="1" x14ac:dyDescent="0.25">
      <c r="A14" s="167"/>
      <c r="B14" s="44" t="str">
        <f>IF(Index!$AJ$5=1,'3.1 Income statement'!N15,M15)</f>
        <v>Gastos de Personal</v>
      </c>
      <c r="C14" s="123">
        <v>-319752.88043000002</v>
      </c>
      <c r="D14" s="123">
        <v>-316365.69949000003</v>
      </c>
      <c r="E14" s="127">
        <v>-3387.1809399999911</v>
      </c>
      <c r="F14" s="235">
        <v>1.070653659818471</v>
      </c>
      <c r="G14" s="167"/>
      <c r="H14" s="356"/>
      <c r="I14" s="356"/>
      <c r="J14" s="399"/>
      <c r="K14" s="356"/>
      <c r="L14" s="356"/>
      <c r="M14" s="140" t="s">
        <v>484</v>
      </c>
      <c r="N14" s="140" t="s">
        <v>138</v>
      </c>
      <c r="O14" s="468"/>
      <c r="P14" s="468"/>
      <c r="Q14" s="468"/>
      <c r="R14" s="468"/>
      <c r="S14" s="468"/>
      <c r="T14" s="234"/>
      <c r="U14" s="234"/>
      <c r="V14" s="233"/>
      <c r="W14" s="233"/>
      <c r="X14" s="233"/>
      <c r="Y14" s="233"/>
      <c r="Z14" s="233"/>
      <c r="AA14" s="233"/>
      <c r="AB14" s="233"/>
      <c r="AC14" s="233"/>
    </row>
    <row r="15" spans="1:29" s="120" customFormat="1" x14ac:dyDescent="0.25">
      <c r="A15" s="167"/>
      <c r="B15" s="194" t="str">
        <f>IF(Index!$AJ$5=1,'3.1 Income statement'!N16,M16)</f>
        <v>Gastos de administración y amortización</v>
      </c>
      <c r="C15" s="189">
        <v>-230856.38918999999</v>
      </c>
      <c r="D15" s="189">
        <v>-219889.82147000002</v>
      </c>
      <c r="E15" s="195">
        <v>-10966.567719999963</v>
      </c>
      <c r="F15" s="581">
        <v>4.9873012068892653</v>
      </c>
      <c r="G15" s="233"/>
      <c r="H15" s="356"/>
      <c r="I15" s="356"/>
      <c r="J15" s="399"/>
      <c r="K15" s="356"/>
      <c r="L15" s="356"/>
      <c r="M15" s="85" t="s">
        <v>485</v>
      </c>
      <c r="N15" s="85" t="s">
        <v>250</v>
      </c>
      <c r="O15" s="468"/>
      <c r="P15" s="468"/>
      <c r="Q15" s="468"/>
      <c r="R15" s="468"/>
      <c r="S15" s="468"/>
      <c r="T15" s="234"/>
      <c r="U15" s="234"/>
      <c r="V15" s="233"/>
      <c r="W15" s="233"/>
      <c r="X15" s="233"/>
      <c r="Y15" s="233"/>
      <c r="Z15" s="233"/>
      <c r="AA15" s="233"/>
      <c r="AB15" s="233"/>
      <c r="AC15" s="233"/>
    </row>
    <row r="16" spans="1:29" s="120" customFormat="1" x14ac:dyDescent="0.25">
      <c r="A16" s="167"/>
      <c r="B16" s="247" t="str">
        <f>IF(Index!$AJ$5=1,'3.1 Income statement'!N17,M17)</f>
        <v>Resultado de explotación antes de provisiones</v>
      </c>
      <c r="C16" s="269">
        <v>1052363.427352319</v>
      </c>
      <c r="D16" s="269">
        <v>958164.8589239337</v>
      </c>
      <c r="E16" s="269">
        <v>94198.568428385304</v>
      </c>
      <c r="F16" s="291">
        <v>9.8311441450874035</v>
      </c>
      <c r="G16" s="167"/>
      <c r="H16" s="356"/>
      <c r="I16" s="356"/>
      <c r="J16" s="399"/>
      <c r="K16" s="356"/>
      <c r="L16" s="356"/>
      <c r="M16" s="85" t="s">
        <v>627</v>
      </c>
      <c r="N16" s="85" t="s">
        <v>628</v>
      </c>
      <c r="O16" s="468"/>
      <c r="P16" s="468"/>
      <c r="Q16" s="468"/>
      <c r="R16" s="468"/>
      <c r="S16" s="468"/>
      <c r="T16" s="234"/>
      <c r="U16" s="234"/>
      <c r="V16" s="233"/>
      <c r="W16" s="233"/>
      <c r="X16" s="233"/>
      <c r="Y16" s="233"/>
      <c r="Z16" s="233"/>
      <c r="AA16" s="233"/>
      <c r="AB16" s="233"/>
      <c r="AC16" s="233"/>
    </row>
    <row r="17" spans="1:29" s="120" customFormat="1" x14ac:dyDescent="0.25">
      <c r="A17" s="167"/>
      <c r="B17" s="44" t="str">
        <f>IF(Index!$AJ$5=1,'3.1 Income statement'!N18,M18)</f>
        <v xml:space="preserve">Dotaciones a provisiones </v>
      </c>
      <c r="C17" s="123">
        <v>-37686.144340000006</v>
      </c>
      <c r="D17" s="123">
        <v>-33762.260340000001</v>
      </c>
      <c r="E17" s="127">
        <v>-3923.8840000000055</v>
      </c>
      <c r="F17" s="235">
        <v>11.622101010077115</v>
      </c>
      <c r="G17" s="167"/>
      <c r="H17" s="356"/>
      <c r="I17" s="356"/>
      <c r="J17" s="399"/>
      <c r="K17" s="356"/>
      <c r="L17" s="356"/>
      <c r="M17" s="140" t="s">
        <v>139</v>
      </c>
      <c r="N17" s="140" t="s">
        <v>252</v>
      </c>
      <c r="O17" s="468"/>
      <c r="P17" s="468"/>
      <c r="Q17" s="468"/>
      <c r="R17" s="468"/>
      <c r="S17" s="468"/>
      <c r="T17" s="234"/>
      <c r="U17" s="234"/>
      <c r="V17" s="233"/>
      <c r="W17" s="233"/>
      <c r="X17" s="233"/>
      <c r="Y17" s="233"/>
      <c r="Z17" s="233"/>
      <c r="AA17" s="233"/>
      <c r="AB17" s="233"/>
      <c r="AC17" s="233"/>
    </row>
    <row r="18" spans="1:29" s="120" customFormat="1" x14ac:dyDescent="0.25">
      <c r="A18" s="167"/>
      <c r="B18" s="44" t="str">
        <f>IF(Index!$AJ$5=1,'3.1 Income statement'!N19,M19)</f>
        <v>Pérdidas por deterioro de activos</v>
      </c>
      <c r="C18" s="123">
        <v>-153370.46780000001</v>
      </c>
      <c r="D18" s="123">
        <v>-150489.94250999999</v>
      </c>
      <c r="E18" s="127">
        <v>-2880.5252900000196</v>
      </c>
      <c r="F18" s="235">
        <v>1.9140982061366725</v>
      </c>
      <c r="G18" s="167"/>
      <c r="H18" s="356"/>
      <c r="I18" s="356"/>
      <c r="J18" s="399"/>
      <c r="K18" s="356"/>
      <c r="L18" s="356"/>
      <c r="M18" s="85" t="s">
        <v>424</v>
      </c>
      <c r="N18" s="85" t="s">
        <v>253</v>
      </c>
      <c r="O18" s="468"/>
      <c r="P18" s="468"/>
      <c r="Q18" s="468"/>
      <c r="R18" s="468"/>
      <c r="S18" s="468"/>
      <c r="T18" s="234"/>
      <c r="U18" s="234"/>
      <c r="V18" s="233"/>
      <c r="W18" s="233"/>
      <c r="X18" s="233"/>
      <c r="Y18" s="233"/>
      <c r="Z18" s="233"/>
      <c r="AA18" s="233"/>
      <c r="AB18" s="233"/>
      <c r="AC18" s="233"/>
    </row>
    <row r="19" spans="1:29" s="120" customFormat="1" hidden="1" x14ac:dyDescent="0.25">
      <c r="A19" s="167"/>
      <c r="B19" s="209"/>
      <c r="C19" s="123"/>
      <c r="D19" s="123"/>
      <c r="E19" s="127"/>
      <c r="F19" s="235"/>
      <c r="G19" s="167"/>
      <c r="H19" s="356"/>
      <c r="I19" s="356"/>
      <c r="J19" s="399"/>
      <c r="K19" s="356"/>
      <c r="L19" s="356"/>
      <c r="M19" s="85" t="s">
        <v>629</v>
      </c>
      <c r="N19" s="85" t="s">
        <v>254</v>
      </c>
      <c r="O19" s="468"/>
      <c r="P19" s="468"/>
      <c r="Q19" s="468"/>
      <c r="R19" s="468"/>
      <c r="S19" s="468"/>
      <c r="T19" s="234"/>
      <c r="U19" s="234"/>
      <c r="V19" s="233"/>
      <c r="W19" s="233"/>
      <c r="X19" s="233"/>
      <c r="Y19" s="233"/>
      <c r="Z19" s="233"/>
      <c r="AA19" s="233"/>
      <c r="AB19" s="233"/>
      <c r="AC19" s="233"/>
    </row>
    <row r="20" spans="1:29" s="120" customFormat="1" x14ac:dyDescent="0.25">
      <c r="A20" s="167"/>
      <c r="B20" s="247" t="str">
        <f>IF(Index!$AJ$5=1,'3.1 Income statement'!N21,M21)</f>
        <v>Resultado de la actividad de explotación</v>
      </c>
      <c r="C20" s="269">
        <v>861306.81521231902</v>
      </c>
      <c r="D20" s="269">
        <v>773912.6560739337</v>
      </c>
      <c r="E20" s="269">
        <v>87394.159138385323</v>
      </c>
      <c r="F20" s="291">
        <v>11.292509361681294</v>
      </c>
      <c r="G20" s="167"/>
      <c r="H20" s="356"/>
      <c r="I20" s="356"/>
      <c r="J20" s="399"/>
      <c r="K20" s="356"/>
      <c r="L20" s="132"/>
      <c r="M20" s="85" t="s">
        <v>486</v>
      </c>
      <c r="N20" s="85" t="s">
        <v>255</v>
      </c>
      <c r="O20" s="468"/>
      <c r="P20" s="468"/>
      <c r="Q20" s="468"/>
      <c r="R20" s="468"/>
      <c r="S20" s="468"/>
      <c r="T20" s="234"/>
      <c r="U20" s="234"/>
      <c r="V20" s="233"/>
      <c r="W20" s="233"/>
      <c r="X20" s="233"/>
      <c r="Y20" s="233"/>
      <c r="Z20" s="233"/>
      <c r="AA20" s="233"/>
      <c r="AB20" s="233"/>
      <c r="AC20" s="233"/>
    </row>
    <row r="21" spans="1:29" s="120" customFormat="1" x14ac:dyDescent="0.25">
      <c r="A21" s="167"/>
      <c r="B21" s="293" t="str">
        <f>IF(Index!$AJ$5=1,'3.1 Income statement'!N22,M22)</f>
        <v xml:space="preserve">Ganancias/pérdidas en baja de activos </v>
      </c>
      <c r="C21" s="294">
        <v>-8584.1452200000003</v>
      </c>
      <c r="D21" s="126">
        <v>-8269.296049999999</v>
      </c>
      <c r="E21" s="129">
        <v>-314.84917000000132</v>
      </c>
      <c r="F21" s="292">
        <v>3.8074482772932208</v>
      </c>
      <c r="G21" s="167"/>
      <c r="H21" s="356"/>
      <c r="I21" s="356"/>
      <c r="J21" s="399"/>
      <c r="K21" s="356"/>
      <c r="L21" s="356"/>
      <c r="M21" s="140" t="s">
        <v>632</v>
      </c>
      <c r="N21" s="140" t="s">
        <v>140</v>
      </c>
      <c r="O21" s="468"/>
      <c r="P21" s="468"/>
      <c r="Q21" s="468"/>
      <c r="R21" s="468"/>
      <c r="S21" s="468"/>
      <c r="T21" s="234"/>
      <c r="U21" s="234"/>
      <c r="V21" s="233"/>
      <c r="W21" s="233"/>
      <c r="X21" s="233"/>
      <c r="Y21" s="233"/>
      <c r="Z21" s="233"/>
      <c r="AA21" s="233"/>
      <c r="AB21" s="233"/>
      <c r="AC21" s="233"/>
    </row>
    <row r="22" spans="1:29" s="120" customFormat="1" hidden="1" x14ac:dyDescent="0.25">
      <c r="A22" s="167"/>
      <c r="B22" s="44"/>
      <c r="C22" s="123"/>
      <c r="D22" s="123"/>
      <c r="E22" s="127"/>
      <c r="F22" s="235"/>
      <c r="G22" s="167"/>
      <c r="H22" s="356"/>
      <c r="I22" s="356"/>
      <c r="J22" s="399"/>
      <c r="K22" s="356"/>
      <c r="L22" s="356"/>
      <c r="M22" s="85" t="s">
        <v>630</v>
      </c>
      <c r="N22" s="85" t="s">
        <v>256</v>
      </c>
      <c r="O22" s="468"/>
      <c r="P22" s="468"/>
      <c r="Q22" s="468"/>
      <c r="R22" s="468"/>
      <c r="S22" s="468"/>
      <c r="T22" s="234"/>
      <c r="U22" s="234"/>
      <c r="V22" s="233"/>
      <c r="W22" s="233"/>
      <c r="X22" s="233"/>
      <c r="Y22" s="233"/>
      <c r="Z22" s="233"/>
      <c r="AA22" s="233"/>
      <c r="AB22" s="233"/>
      <c r="AC22" s="233"/>
    </row>
    <row r="23" spans="1:29" s="120" customFormat="1" x14ac:dyDescent="0.25">
      <c r="A23" s="167"/>
      <c r="B23" s="248" t="str">
        <f>IF(Index!$AJ$5=1,'3.1 Income statement'!N24,M24)</f>
        <v xml:space="preserve">Resultado antes de impuestos </v>
      </c>
      <c r="C23" s="268">
        <v>852722.66999231908</v>
      </c>
      <c r="D23" s="269">
        <v>765643.3600239337</v>
      </c>
      <c r="E23" s="269">
        <v>87079.30996838538</v>
      </c>
      <c r="F23" s="291">
        <v>11.37335142117125</v>
      </c>
      <c r="G23" s="167"/>
      <c r="H23" s="356"/>
      <c r="I23" s="356"/>
      <c r="J23" s="399"/>
      <c r="K23" s="356"/>
      <c r="L23" s="356"/>
      <c r="M23" s="85" t="s">
        <v>487</v>
      </c>
      <c r="N23" s="85" t="s">
        <v>257</v>
      </c>
      <c r="O23" s="468"/>
      <c r="P23" s="468"/>
      <c r="Q23" s="468"/>
      <c r="R23" s="468"/>
      <c r="S23" s="468"/>
      <c r="T23" s="234"/>
      <c r="U23" s="234"/>
      <c r="V23" s="233"/>
      <c r="W23" s="233"/>
      <c r="X23" s="233"/>
      <c r="Y23" s="233"/>
      <c r="Z23" s="233"/>
      <c r="AA23" s="233"/>
      <c r="AB23" s="233"/>
      <c r="AC23" s="233"/>
    </row>
    <row r="24" spans="1:29" s="120" customFormat="1" x14ac:dyDescent="0.25">
      <c r="A24" s="167"/>
      <c r="B24" s="194" t="str">
        <f>IF(Index!$AJ$5=1,'3.1 Income statement'!N25,M25)</f>
        <v xml:space="preserve">Impuesto sobre beneficios </v>
      </c>
      <c r="C24" s="295">
        <v>-247460.11882499998</v>
      </c>
      <c r="D24" s="126">
        <v>-223950.682814</v>
      </c>
      <c r="E24" s="129">
        <v>-23509.436010999983</v>
      </c>
      <c r="F24" s="292">
        <v>10.497595147109022</v>
      </c>
      <c r="G24" s="167"/>
      <c r="H24" s="356"/>
      <c r="I24" s="356"/>
      <c r="J24" s="399"/>
      <c r="K24" s="356"/>
      <c r="L24" s="400"/>
      <c r="M24" s="140" t="s">
        <v>861</v>
      </c>
      <c r="N24" s="140" t="s">
        <v>258</v>
      </c>
      <c r="O24" s="468"/>
      <c r="P24" s="468"/>
      <c r="Q24" s="468"/>
      <c r="R24" s="468"/>
      <c r="S24" s="468"/>
      <c r="T24" s="234"/>
      <c r="U24" s="234"/>
      <c r="V24" s="233"/>
      <c r="W24" s="233"/>
      <c r="X24" s="233"/>
      <c r="Y24" s="233"/>
      <c r="Z24" s="233"/>
      <c r="AA24" s="233"/>
      <c r="AB24" s="233"/>
      <c r="AC24" s="233"/>
    </row>
    <row r="25" spans="1:29" s="120" customFormat="1" hidden="1" x14ac:dyDescent="0.25">
      <c r="A25" s="167"/>
      <c r="B25" s="52"/>
      <c r="C25" s="237"/>
      <c r="D25" s="237"/>
      <c r="E25" s="237"/>
      <c r="F25" s="238"/>
      <c r="G25" s="167"/>
      <c r="H25" s="356"/>
      <c r="I25" s="356"/>
      <c r="J25" s="399"/>
      <c r="K25" s="356"/>
      <c r="L25" s="400"/>
      <c r="M25" s="85" t="s">
        <v>631</v>
      </c>
      <c r="N25" s="85" t="s">
        <v>259</v>
      </c>
      <c r="O25" s="468"/>
      <c r="P25" s="468"/>
      <c r="Q25" s="468"/>
      <c r="R25" s="468"/>
      <c r="S25" s="468"/>
      <c r="T25" s="234"/>
      <c r="U25" s="234"/>
      <c r="V25" s="233"/>
      <c r="W25" s="233"/>
      <c r="X25" s="233"/>
      <c r="Y25" s="233"/>
      <c r="Z25" s="233"/>
      <c r="AA25" s="233"/>
      <c r="AB25" s="233"/>
      <c r="AC25" s="233"/>
    </row>
    <row r="26" spans="1:29" s="120" customFormat="1" hidden="1" x14ac:dyDescent="0.25">
      <c r="A26" s="239"/>
      <c r="B26" s="44"/>
      <c r="C26" s="123"/>
      <c r="D26" s="123"/>
      <c r="E26" s="127"/>
      <c r="F26" s="235"/>
      <c r="G26" s="167"/>
      <c r="H26" s="356"/>
      <c r="I26" s="356"/>
      <c r="J26" s="399"/>
      <c r="K26" s="356"/>
      <c r="L26" s="400"/>
      <c r="M26" s="140"/>
      <c r="N26" s="140" t="s">
        <v>260</v>
      </c>
      <c r="O26" s="468"/>
      <c r="P26" s="468"/>
      <c r="Q26" s="468"/>
      <c r="R26" s="468"/>
      <c r="S26" s="468"/>
      <c r="T26" s="234"/>
      <c r="U26" s="234"/>
      <c r="V26" s="233"/>
      <c r="W26" s="233"/>
      <c r="X26" s="233"/>
      <c r="Y26" s="233"/>
      <c r="Z26" s="233"/>
      <c r="AA26" s="233"/>
      <c r="AB26" s="233"/>
      <c r="AC26" s="233"/>
    </row>
    <row r="27" spans="1:29" s="120" customFormat="1" hidden="1" x14ac:dyDescent="0.25">
      <c r="A27" s="167"/>
      <c r="B27" s="44"/>
      <c r="C27" s="123"/>
      <c r="D27" s="123"/>
      <c r="E27" s="127"/>
      <c r="F27" s="235"/>
      <c r="G27" s="167"/>
      <c r="H27" s="356"/>
      <c r="I27" s="356"/>
      <c r="J27" s="399"/>
      <c r="K27" s="356"/>
      <c r="L27" s="400"/>
      <c r="M27" s="85"/>
      <c r="N27" s="85" t="s">
        <v>261</v>
      </c>
      <c r="O27" s="468"/>
      <c r="P27" s="468"/>
      <c r="Q27" s="468"/>
      <c r="R27" s="468"/>
      <c r="S27" s="468"/>
      <c r="T27" s="234"/>
      <c r="U27" s="234"/>
      <c r="V27" s="233"/>
      <c r="W27" s="233"/>
      <c r="X27" s="233"/>
      <c r="Y27" s="233"/>
      <c r="Z27" s="233"/>
      <c r="AA27" s="233"/>
      <c r="AB27" s="233"/>
      <c r="AC27" s="233"/>
    </row>
    <row r="28" spans="1:29" s="120" customFormat="1" hidden="1" x14ac:dyDescent="0.25">
      <c r="A28" s="167"/>
      <c r="B28" s="44"/>
      <c r="C28" s="123"/>
      <c r="D28" s="123"/>
      <c r="E28" s="127"/>
      <c r="F28" s="235"/>
      <c r="G28" s="167"/>
      <c r="H28" s="356"/>
      <c r="I28" s="356"/>
      <c r="J28" s="399"/>
      <c r="K28" s="356"/>
      <c r="L28" s="400"/>
      <c r="M28" s="85"/>
      <c r="N28" s="85" t="s">
        <v>262</v>
      </c>
      <c r="O28" s="468"/>
      <c r="P28" s="468"/>
      <c r="Q28" s="468"/>
      <c r="R28" s="468"/>
      <c r="S28" s="468"/>
      <c r="T28" s="234"/>
      <c r="U28" s="234"/>
      <c r="V28" s="233"/>
      <c r="W28" s="233"/>
      <c r="X28" s="233"/>
      <c r="Y28" s="233"/>
      <c r="Z28" s="233"/>
      <c r="AA28" s="233"/>
      <c r="AB28" s="233"/>
      <c r="AC28" s="233"/>
    </row>
    <row r="29" spans="1:29" s="120" customFormat="1" x14ac:dyDescent="0.25">
      <c r="A29" s="167"/>
      <c r="B29" s="420" t="str">
        <f>IF(Index!$AJ$5=1,'3.1 Income statement'!N30,M30)</f>
        <v>Resultado del ejercicio</v>
      </c>
      <c r="C29" s="296">
        <v>605262.55116731906</v>
      </c>
      <c r="D29" s="296">
        <v>541692.67720993375</v>
      </c>
      <c r="E29" s="296">
        <v>63569.873957385309</v>
      </c>
      <c r="F29" s="297">
        <v>11.73541320233663</v>
      </c>
      <c r="G29" s="167"/>
      <c r="H29" s="356"/>
      <c r="I29" s="356"/>
      <c r="J29" s="399"/>
      <c r="K29" s="356"/>
      <c r="L29" s="356"/>
      <c r="M29" s="85"/>
      <c r="N29" s="85" t="s">
        <v>263</v>
      </c>
      <c r="O29" s="468"/>
      <c r="P29" s="468"/>
      <c r="Q29" s="468"/>
      <c r="R29" s="468"/>
      <c r="S29" s="468"/>
      <c r="T29" s="234"/>
      <c r="U29" s="234"/>
      <c r="V29" s="233"/>
      <c r="W29" s="233"/>
      <c r="X29" s="233"/>
      <c r="Y29" s="233"/>
      <c r="Z29" s="233"/>
      <c r="AA29" s="233"/>
      <c r="AB29" s="233"/>
      <c r="AC29" s="233"/>
    </row>
    <row r="30" spans="1:29" s="120" customFormat="1" hidden="1" x14ac:dyDescent="0.25">
      <c r="A30" s="167"/>
      <c r="B30" s="233"/>
      <c r="C30" s="240"/>
      <c r="D30" s="240"/>
      <c r="E30" s="240"/>
      <c r="F30" s="241"/>
      <c r="G30" s="167"/>
      <c r="H30" s="356"/>
      <c r="I30" s="356"/>
      <c r="J30" s="356"/>
      <c r="K30" s="356"/>
      <c r="L30" s="401"/>
      <c r="M30" s="140" t="s">
        <v>855</v>
      </c>
      <c r="N30" s="140" t="s">
        <v>264</v>
      </c>
      <c r="O30" s="468"/>
      <c r="P30" s="468"/>
      <c r="Q30" s="468"/>
      <c r="R30" s="468"/>
      <c r="S30" s="468"/>
      <c r="T30" s="234"/>
      <c r="U30" s="234"/>
      <c r="V30" s="233"/>
      <c r="W30" s="233"/>
      <c r="X30" s="233"/>
      <c r="Y30" s="233"/>
      <c r="Z30" s="233"/>
      <c r="AA30" s="233"/>
      <c r="AB30" s="233"/>
      <c r="AC30" s="233"/>
    </row>
    <row r="31" spans="1:29" s="120" customFormat="1" ht="22.8" x14ac:dyDescent="0.25">
      <c r="A31" s="167"/>
      <c r="B31" s="36"/>
      <c r="C31" s="233"/>
      <c r="D31" s="233"/>
      <c r="E31" s="233"/>
      <c r="F31" s="233"/>
      <c r="G31" s="233"/>
      <c r="H31" s="356"/>
      <c r="I31" s="356"/>
      <c r="J31" s="356"/>
      <c r="K31" s="356"/>
      <c r="L31" s="356"/>
      <c r="M31" s="234"/>
      <c r="N31" s="234" t="s">
        <v>265</v>
      </c>
      <c r="O31" s="468"/>
      <c r="P31" s="468"/>
      <c r="Q31" s="468"/>
      <c r="R31" s="468"/>
      <c r="S31" s="468"/>
      <c r="T31" s="234"/>
      <c r="U31" s="234"/>
      <c r="V31" s="233"/>
      <c r="W31" s="233"/>
      <c r="X31" s="233"/>
      <c r="Y31" s="233"/>
      <c r="Z31" s="233"/>
      <c r="AA31" s="233"/>
      <c r="AB31" s="233"/>
      <c r="AC31" s="233"/>
    </row>
    <row r="32" spans="1:29" s="120" customFormat="1" x14ac:dyDescent="0.25">
      <c r="A32" s="167"/>
      <c r="B32" s="233"/>
      <c r="C32" s="233"/>
      <c r="D32" s="233"/>
      <c r="E32" s="233"/>
      <c r="F32" s="233"/>
      <c r="G32" s="233"/>
      <c r="H32" s="356"/>
      <c r="I32" s="356"/>
      <c r="J32" s="356"/>
      <c r="K32" s="356"/>
      <c r="L32" s="356"/>
      <c r="M32" s="83"/>
      <c r="N32" s="83"/>
      <c r="O32" s="468"/>
      <c r="P32" s="468"/>
      <c r="Q32" s="468"/>
      <c r="R32" s="468"/>
      <c r="S32" s="468"/>
      <c r="T32" s="234"/>
      <c r="U32" s="234"/>
      <c r="V32" s="233"/>
      <c r="W32" s="233"/>
      <c r="X32" s="233"/>
      <c r="Y32" s="233"/>
      <c r="Z32" s="233"/>
      <c r="AA32" s="233"/>
      <c r="AB32" s="233"/>
      <c r="AC32" s="233"/>
    </row>
    <row r="33" spans="1:29" s="120" customFormat="1" x14ac:dyDescent="0.25">
      <c r="A33" s="167"/>
      <c r="B33" s="233"/>
      <c r="C33" s="233"/>
      <c r="D33" s="233"/>
      <c r="E33" s="233"/>
      <c r="F33" s="233"/>
      <c r="G33" s="233"/>
      <c r="H33" s="356"/>
      <c r="I33" s="356"/>
      <c r="J33" s="356"/>
      <c r="K33" s="356"/>
      <c r="L33" s="356"/>
      <c r="M33" s="234"/>
      <c r="N33" s="234"/>
      <c r="O33" s="468"/>
      <c r="P33" s="468"/>
      <c r="Q33" s="468"/>
      <c r="R33" s="468"/>
      <c r="S33" s="468"/>
      <c r="T33" s="234"/>
      <c r="U33" s="234"/>
      <c r="V33" s="233"/>
      <c r="W33" s="233"/>
      <c r="X33" s="233"/>
      <c r="Y33" s="233"/>
      <c r="Z33" s="233"/>
      <c r="AA33" s="233"/>
      <c r="AB33" s="233"/>
      <c r="AC33" s="233"/>
    </row>
    <row r="34" spans="1:29" s="120" customFormat="1" x14ac:dyDescent="0.25">
      <c r="A34" s="167"/>
      <c r="B34" s="233"/>
      <c r="C34" s="233"/>
      <c r="D34" s="233"/>
      <c r="E34" s="233"/>
      <c r="F34" s="233"/>
      <c r="G34" s="233"/>
      <c r="H34" s="356"/>
      <c r="I34" s="356"/>
      <c r="J34" s="356"/>
      <c r="K34" s="356"/>
      <c r="L34" s="356"/>
      <c r="M34" s="234"/>
      <c r="N34" s="234"/>
      <c r="O34" s="468"/>
      <c r="P34" s="468"/>
      <c r="Q34" s="468"/>
      <c r="R34" s="468"/>
      <c r="S34" s="468"/>
      <c r="T34" s="234"/>
      <c r="U34" s="234"/>
      <c r="V34" s="233"/>
      <c r="W34" s="233"/>
      <c r="X34" s="233"/>
      <c r="Y34" s="233"/>
      <c r="Z34" s="233"/>
      <c r="AA34" s="233"/>
      <c r="AB34" s="233"/>
      <c r="AC34" s="233"/>
    </row>
    <row r="35" spans="1:29" s="120" customFormat="1" ht="19.2" x14ac:dyDescent="0.25">
      <c r="A35" s="167"/>
      <c r="B35" s="216" t="str">
        <f>IF(Index!$AJ$5=1,'3.1 Income statement'!N36,M36)</f>
        <v>RESULTADOS TRIMESTRALES</v>
      </c>
      <c r="C35" s="233"/>
      <c r="D35" s="233"/>
      <c r="E35" s="233"/>
      <c r="F35" s="233"/>
      <c r="G35" s="236"/>
      <c r="H35" s="400"/>
      <c r="I35" s="356"/>
      <c r="J35" s="356"/>
      <c r="K35" s="356"/>
      <c r="L35" s="356"/>
      <c r="M35" s="234"/>
      <c r="N35" s="234"/>
      <c r="O35" s="468"/>
      <c r="P35" s="468"/>
      <c r="Q35" s="468"/>
      <c r="R35" s="468"/>
      <c r="S35" s="468"/>
      <c r="T35" s="234"/>
      <c r="U35" s="234"/>
      <c r="V35" s="233"/>
      <c r="W35" s="233"/>
      <c r="X35" s="233"/>
      <c r="Y35" s="233"/>
      <c r="Z35" s="233"/>
      <c r="AA35" s="233"/>
      <c r="AB35" s="233"/>
      <c r="AC35" s="233"/>
    </row>
    <row r="36" spans="1:29" s="120" customFormat="1" ht="19.2" x14ac:dyDescent="0.25">
      <c r="A36" s="167"/>
      <c r="B36" s="131"/>
      <c r="C36" s="158"/>
      <c r="D36" s="158"/>
      <c r="E36" s="672"/>
      <c r="F36" s="673"/>
      <c r="G36" s="236"/>
      <c r="H36" s="672" t="s">
        <v>451</v>
      </c>
      <c r="I36" s="673"/>
      <c r="J36" s="372"/>
      <c r="K36" s="356"/>
      <c r="L36" s="356"/>
      <c r="M36" s="217" t="s">
        <v>743</v>
      </c>
      <c r="N36" s="217" t="s">
        <v>744</v>
      </c>
      <c r="O36" s="468"/>
      <c r="P36" s="468"/>
      <c r="Q36" s="468"/>
      <c r="R36" s="468"/>
      <c r="S36" s="468"/>
      <c r="T36" s="234"/>
      <c r="U36" s="234"/>
      <c r="V36" s="233"/>
      <c r="W36" s="233"/>
      <c r="X36" s="233"/>
      <c r="Y36" s="233"/>
      <c r="Z36" s="233"/>
      <c r="AA36" s="233"/>
      <c r="AB36" s="233"/>
      <c r="AC36" s="233"/>
    </row>
    <row r="37" spans="1:29" s="120" customFormat="1" ht="13.8" thickBot="1" x14ac:dyDescent="0.3">
      <c r="A37" s="167"/>
      <c r="B37" s="181" t="str">
        <f>IF(Index!$AJ$5=1,'3.1 Income statement'!N38,M38)</f>
        <v>Miles de Euros</v>
      </c>
      <c r="C37" s="183" t="str">
        <f>IF(Index!$AJ$5=1,'3.1 Income statement'!$N$66,$M$66)</f>
        <v>2T26</v>
      </c>
      <c r="D37" s="183" t="str">
        <f>IF(Index!$AJ$5=1,'3.1 Income statement'!$N$67,$M$67)</f>
        <v>1T26</v>
      </c>
      <c r="E37" s="183" t="str">
        <f>IF(Index!$AJ$5=1,'3.1 Income statement'!$N$68,$M$68)</f>
        <v>4T25</v>
      </c>
      <c r="F37" s="183" t="str">
        <f>IF(Index!$AJ$5=1,$N$69,$M$69)</f>
        <v>3T25</v>
      </c>
      <c r="G37" s="183" t="str">
        <f>IF(Index!$AJ$5=1,$N$70,$M$70)</f>
        <v>2T25</v>
      </c>
      <c r="H37" s="183" t="str">
        <f>IF(Index!$AJ$5=1,'3.1 Income statement'!$N$71,$M$71)</f>
        <v>2T26/2T25</v>
      </c>
      <c r="I37" s="183" t="str">
        <f>IF(Index!$AJ$5=1,'3.1 Income statement'!$N$72,$M$72)</f>
        <v>2T26/1T26</v>
      </c>
      <c r="J37" s="356"/>
      <c r="K37" s="356"/>
      <c r="L37" s="372"/>
      <c r="M37" s="234"/>
      <c r="N37" s="234"/>
      <c r="O37" s="468"/>
      <c r="P37" s="468"/>
      <c r="Q37" s="468"/>
      <c r="R37" s="468"/>
      <c r="S37" s="468"/>
      <c r="T37" s="234"/>
      <c r="U37" s="234"/>
      <c r="V37" s="233"/>
      <c r="W37" s="233"/>
      <c r="X37" s="233"/>
      <c r="Y37" s="233"/>
      <c r="Z37" s="233"/>
      <c r="AA37" s="233"/>
      <c r="AB37" s="233"/>
      <c r="AC37" s="233"/>
    </row>
    <row r="38" spans="1:29" s="120" customFormat="1" ht="13.95" customHeight="1" x14ac:dyDescent="0.25">
      <c r="A38" s="167"/>
      <c r="B38" s="44" t="str">
        <f>IF(Index!$AJ$5=1,'3.1 Income statement'!N39,M39)</f>
        <v>Intereses y rendimientos asimilados</v>
      </c>
      <c r="C38" s="123">
        <v>986875.59799000004</v>
      </c>
      <c r="D38" s="123">
        <v>938003.59025000001</v>
      </c>
      <c r="E38" s="123">
        <v>946194.05801999965</v>
      </c>
      <c r="F38" s="123">
        <v>949445.04613999999</v>
      </c>
      <c r="G38" s="123">
        <v>970694.57824180019</v>
      </c>
      <c r="H38" s="200">
        <v>1.6669527275518738</v>
      </c>
      <c r="I38" s="200">
        <v>5.210215424332703</v>
      </c>
      <c r="J38" s="356"/>
      <c r="K38" s="356"/>
      <c r="L38" s="242"/>
      <c r="M38" s="168" t="s">
        <v>129</v>
      </c>
      <c r="N38" s="168" t="s">
        <v>130</v>
      </c>
      <c r="O38" s="468"/>
      <c r="P38" s="469"/>
      <c r="Q38" s="469"/>
      <c r="R38" s="468"/>
      <c r="S38" s="468"/>
      <c r="T38" s="234"/>
      <c r="U38" s="234"/>
      <c r="V38" s="233"/>
      <c r="W38" s="233"/>
      <c r="X38" s="233"/>
      <c r="Y38" s="233"/>
      <c r="Z38" s="233"/>
      <c r="AA38" s="233"/>
      <c r="AB38" s="233"/>
      <c r="AC38" s="233"/>
    </row>
    <row r="39" spans="1:29" s="120" customFormat="1" ht="13.95" customHeight="1" x14ac:dyDescent="0.25">
      <c r="A39" s="167"/>
      <c r="B39" s="44" t="str">
        <f>IF(Index!$AJ$5=1,'3.1 Income statement'!N40,M40)</f>
        <v>Intereses y cargas asimiladas</v>
      </c>
      <c r="C39" s="189">
        <v>-397376.46651</v>
      </c>
      <c r="D39" s="189">
        <v>-367403.15881858201</v>
      </c>
      <c r="E39" s="123">
        <v>-376196.42600999994</v>
      </c>
      <c r="F39" s="123">
        <v>-383459.24211999786</v>
      </c>
      <c r="G39" s="123">
        <v>-410299.40425999998</v>
      </c>
      <c r="H39" s="200">
        <v>-3.1496360013749691</v>
      </c>
      <c r="I39" s="200">
        <v>8.158151875394827</v>
      </c>
      <c r="J39" s="356"/>
      <c r="K39" s="356"/>
      <c r="L39" s="242"/>
      <c r="M39" s="85" t="s">
        <v>478</v>
      </c>
      <c r="N39" s="85" t="s">
        <v>244</v>
      </c>
      <c r="O39" s="468"/>
      <c r="P39" s="469"/>
      <c r="Q39" s="469"/>
      <c r="R39" s="468"/>
      <c r="S39" s="468"/>
      <c r="T39" s="234"/>
      <c r="U39" s="234"/>
      <c r="V39" s="233"/>
      <c r="W39" s="233"/>
      <c r="X39" s="233"/>
      <c r="Y39" s="233"/>
      <c r="Z39" s="233"/>
      <c r="AA39" s="233"/>
      <c r="AB39" s="233"/>
      <c r="AC39" s="233"/>
    </row>
    <row r="40" spans="1:29" s="120" customFormat="1" ht="13.95" customHeight="1" x14ac:dyDescent="0.25">
      <c r="A40" s="167"/>
      <c r="B40" s="247" t="str">
        <f>IF(Index!$AJ$5=1,'3.1 Income statement'!N41,M41)</f>
        <v>Margen de Intereses</v>
      </c>
      <c r="C40" s="298">
        <v>589499.13148000219</v>
      </c>
      <c r="D40" s="298">
        <v>570600.43143141794</v>
      </c>
      <c r="E40" s="269">
        <v>569997.63200999983</v>
      </c>
      <c r="F40" s="269">
        <v>565985.80402000016</v>
      </c>
      <c r="G40" s="269">
        <v>560395.17398180184</v>
      </c>
      <c r="H40" s="291">
        <v>5.1934704025744285</v>
      </c>
      <c r="I40" s="291">
        <v>3.3120725130148707</v>
      </c>
      <c r="J40" s="356"/>
      <c r="K40" s="356"/>
      <c r="L40" s="242"/>
      <c r="M40" s="85" t="s">
        <v>479</v>
      </c>
      <c r="N40" s="85" t="s">
        <v>245</v>
      </c>
      <c r="O40" s="468"/>
      <c r="P40" s="469"/>
      <c r="Q40" s="469"/>
      <c r="R40" s="468"/>
      <c r="S40" s="468"/>
      <c r="T40" s="234"/>
      <c r="U40" s="234"/>
      <c r="V40" s="233"/>
      <c r="W40" s="233"/>
      <c r="X40" s="233"/>
      <c r="Y40" s="233"/>
      <c r="Z40" s="233"/>
      <c r="AA40" s="233"/>
      <c r="AB40" s="233"/>
      <c r="AC40" s="233"/>
    </row>
    <row r="41" spans="1:29" s="120" customFormat="1" ht="13.95" customHeight="1" x14ac:dyDescent="0.25">
      <c r="A41" s="167"/>
      <c r="B41" s="44" t="str">
        <f>IF(Index!$AJ$5=1,'3.1 Income statement'!N42,M42)</f>
        <v>Rendimiento de instrumentos de capital</v>
      </c>
      <c r="C41" s="123">
        <v>8484.8530000000028</v>
      </c>
      <c r="D41" s="123">
        <v>5088.1769599999998</v>
      </c>
      <c r="E41" s="123">
        <v>6386.1744700000017</v>
      </c>
      <c r="F41" s="123">
        <v>1368.0873299999985</v>
      </c>
      <c r="G41" s="123">
        <v>8434.360999999999</v>
      </c>
      <c r="H41" s="200">
        <v>0.59864641790888284</v>
      </c>
      <c r="I41" s="200">
        <v>66.756248194638317</v>
      </c>
      <c r="J41" s="356"/>
      <c r="K41" s="356"/>
      <c r="L41" s="242"/>
      <c r="M41" s="140" t="s">
        <v>135</v>
      </c>
      <c r="N41" s="140" t="s">
        <v>136</v>
      </c>
      <c r="O41" s="468"/>
      <c r="P41" s="469"/>
      <c r="Q41" s="469"/>
      <c r="R41" s="468"/>
      <c r="S41" s="468"/>
      <c r="T41" s="234"/>
      <c r="U41" s="234"/>
      <c r="V41" s="233"/>
      <c r="W41" s="233"/>
      <c r="X41" s="233"/>
      <c r="Y41" s="233"/>
      <c r="Z41" s="233"/>
      <c r="AA41" s="233"/>
      <c r="AB41" s="233"/>
      <c r="AC41" s="233"/>
    </row>
    <row r="42" spans="1:29" s="120" customFormat="1" ht="13.95" customHeight="1" x14ac:dyDescent="0.25">
      <c r="A42" s="167"/>
      <c r="B42" s="44" t="str">
        <f>IF(Index!$AJ$5=1,'3.1 Income statement'!N43,M43)</f>
        <v>Resultados de entidades valoradas por el método de la participación</v>
      </c>
      <c r="C42" s="123">
        <v>11132.386311447797</v>
      </c>
      <c r="D42" s="123">
        <v>11787.378979451001</v>
      </c>
      <c r="E42" s="123">
        <v>12937.435669494504</v>
      </c>
      <c r="F42" s="123">
        <v>15132.1168053655</v>
      </c>
      <c r="G42" s="123">
        <v>10628.248146404001</v>
      </c>
      <c r="H42" s="200">
        <v>4.7433797000154536</v>
      </c>
      <c r="I42" s="200">
        <v>-5.5567286768759718</v>
      </c>
      <c r="J42" s="356"/>
      <c r="K42" s="356"/>
      <c r="L42" s="242"/>
      <c r="M42" s="85" t="s">
        <v>480</v>
      </c>
      <c r="N42" s="85" t="s">
        <v>246</v>
      </c>
      <c r="O42" s="468"/>
      <c r="P42" s="469"/>
      <c r="Q42" s="469"/>
      <c r="R42" s="468"/>
      <c r="S42" s="468"/>
      <c r="T42" s="234"/>
      <c r="U42" s="234"/>
      <c r="V42" s="233"/>
      <c r="W42" s="233"/>
      <c r="X42" s="233"/>
      <c r="Y42" s="233"/>
      <c r="Z42" s="233"/>
      <c r="AA42" s="233"/>
      <c r="AB42" s="233"/>
      <c r="AC42" s="233"/>
    </row>
    <row r="43" spans="1:29" s="120" customFormat="1" ht="13.95" customHeight="1" x14ac:dyDescent="0.25">
      <c r="A43" s="167"/>
      <c r="B43" s="44" t="str">
        <f>IF(Index!$AJ$5=1,'3.1 Income statement'!N44,M44)</f>
        <v>Comisiones netas</v>
      </c>
      <c r="C43" s="123">
        <v>237173.99257999999</v>
      </c>
      <c r="D43" s="123">
        <v>203233.49720999997</v>
      </c>
      <c r="E43" s="123">
        <v>218476.60843999998</v>
      </c>
      <c r="F43" s="123">
        <v>196433.36049000011</v>
      </c>
      <c r="G43" s="123">
        <v>192074.28574999992</v>
      </c>
      <c r="H43" s="200">
        <v>23.480345978587135</v>
      </c>
      <c r="I43" s="200">
        <v>16.700246679773219</v>
      </c>
      <c r="J43" s="356"/>
      <c r="K43" s="356"/>
      <c r="L43" s="242"/>
      <c r="M43" s="85" t="s">
        <v>481</v>
      </c>
      <c r="N43" s="85" t="s">
        <v>247</v>
      </c>
      <c r="O43" s="468"/>
      <c r="P43" s="469"/>
      <c r="Q43" s="469"/>
      <c r="R43" s="468"/>
      <c r="S43" s="468"/>
      <c r="T43" s="234"/>
      <c r="U43" s="234"/>
      <c r="V43" s="233"/>
      <c r="W43" s="233"/>
      <c r="X43" s="233"/>
      <c r="Y43" s="233"/>
      <c r="Z43" s="233"/>
      <c r="AA43" s="233"/>
      <c r="AB43" s="233"/>
      <c r="AC43" s="233"/>
    </row>
    <row r="44" spans="1:29" s="120" customFormat="1" ht="13.95" customHeight="1" x14ac:dyDescent="0.25">
      <c r="A44" s="167"/>
      <c r="B44" s="44" t="str">
        <f>IF(Index!$AJ$5=1,'3.1 Income statement'!N45,M45)</f>
        <v>Resultados de operaciones financieras y diferencias de cambio</v>
      </c>
      <c r="C44" s="123">
        <v>6757.61492</v>
      </c>
      <c r="D44" s="123">
        <v>14167.47697</v>
      </c>
      <c r="E44" s="123">
        <v>12125.295959999989</v>
      </c>
      <c r="F44" s="123">
        <v>1380.2551200000162</v>
      </c>
      <c r="G44" s="123">
        <v>12247.189749999794</v>
      </c>
      <c r="H44" s="200">
        <v>-44.823138548987423</v>
      </c>
      <c r="I44" s="200">
        <v>-52.301917029338213</v>
      </c>
      <c r="J44" s="356"/>
      <c r="K44" s="356"/>
      <c r="L44" s="242"/>
      <c r="M44" s="85" t="s">
        <v>788</v>
      </c>
      <c r="N44" s="85" t="s">
        <v>137</v>
      </c>
      <c r="O44" s="468"/>
      <c r="P44" s="469"/>
      <c r="Q44" s="469"/>
      <c r="R44" s="468"/>
      <c r="S44" s="468"/>
      <c r="T44" s="234"/>
      <c r="U44" s="234"/>
      <c r="V44" s="233"/>
      <c r="W44" s="233"/>
      <c r="X44" s="233"/>
      <c r="Y44" s="233"/>
      <c r="Z44" s="233"/>
      <c r="AA44" s="233"/>
      <c r="AB44" s="233"/>
      <c r="AC44" s="233"/>
    </row>
    <row r="45" spans="1:29" s="120" customFormat="1" ht="13.95" customHeight="1" x14ac:dyDescent="0.25">
      <c r="A45" s="167"/>
      <c r="B45" s="44" t="str">
        <f>IF(Index!$AJ$5=1,'3.1 Income statement'!N46,M46)</f>
        <v>Otros productos/cargas de explotación</v>
      </c>
      <c r="C45" s="123">
        <v>-29114.481299999992</v>
      </c>
      <c r="D45" s="123">
        <v>-25837.761570000002</v>
      </c>
      <c r="E45" s="123">
        <v>-24526.962540000008</v>
      </c>
      <c r="F45" s="123">
        <v>-23247.322400000005</v>
      </c>
      <c r="G45" s="189">
        <v>-21041.120970000004</v>
      </c>
      <c r="H45" s="407">
        <v>38.369440209534559</v>
      </c>
      <c r="I45" s="407">
        <v>12.681902498104016</v>
      </c>
      <c r="J45" s="356"/>
      <c r="K45" s="356"/>
      <c r="L45" s="242"/>
      <c r="M45" s="85" t="s">
        <v>482</v>
      </c>
      <c r="N45" s="85" t="s">
        <v>248</v>
      </c>
      <c r="O45" s="468"/>
      <c r="P45" s="469"/>
      <c r="Q45" s="469"/>
      <c r="R45" s="468"/>
      <c r="S45" s="468"/>
      <c r="T45" s="234"/>
      <c r="U45" s="234"/>
      <c r="V45" s="233"/>
      <c r="W45" s="233"/>
      <c r="X45" s="233"/>
      <c r="Y45" s="233"/>
      <c r="Z45" s="233"/>
      <c r="AA45" s="233"/>
      <c r="AB45" s="233"/>
      <c r="AC45" s="233"/>
    </row>
    <row r="46" spans="1:29" s="120" customFormat="1" ht="13.95" customHeight="1" x14ac:dyDescent="0.25">
      <c r="A46" s="167"/>
      <c r="B46" s="247" t="str">
        <f>IF(Index!$AJ$5=1,'3.1 Income statement'!N47,M47)</f>
        <v>Margen Bruto</v>
      </c>
      <c r="C46" s="269">
        <v>823933.49699145008</v>
      </c>
      <c r="D46" s="269">
        <v>779039.19998086884</v>
      </c>
      <c r="E46" s="269">
        <v>795396.18400949379</v>
      </c>
      <c r="F46" s="300">
        <v>757052.30136536621</v>
      </c>
      <c r="G46" s="269">
        <v>762738.13765820558</v>
      </c>
      <c r="H46" s="291">
        <v>8.0231151835581969</v>
      </c>
      <c r="I46" s="291">
        <v>5.7627776640358697</v>
      </c>
      <c r="J46" s="356"/>
      <c r="K46" s="356"/>
      <c r="L46" s="242"/>
      <c r="M46" s="85" t="s">
        <v>483</v>
      </c>
      <c r="N46" s="85" t="s">
        <v>249</v>
      </c>
      <c r="O46" s="468"/>
      <c r="P46" s="469"/>
      <c r="Q46" s="469"/>
      <c r="R46" s="468"/>
      <c r="S46" s="468"/>
      <c r="T46" s="234"/>
      <c r="U46" s="234"/>
      <c r="V46" s="233"/>
      <c r="W46" s="233"/>
      <c r="X46" s="233"/>
      <c r="Y46" s="233"/>
      <c r="Z46" s="233"/>
      <c r="AA46" s="233"/>
      <c r="AB46" s="233"/>
      <c r="AC46" s="233"/>
    </row>
    <row r="47" spans="1:29" s="120" customFormat="1" ht="13.95" customHeight="1" x14ac:dyDescent="0.25">
      <c r="A47" s="167"/>
      <c r="B47" s="202" t="str">
        <f>IF(Index!$AJ$5=1,'3.1 Income statement'!N48,M48)</f>
        <v>Gastos de Personal</v>
      </c>
      <c r="C47" s="123">
        <v>-159362.73286000002</v>
      </c>
      <c r="D47" s="123">
        <v>-160390.14757</v>
      </c>
      <c r="E47" s="123">
        <v>-162268.04286999998</v>
      </c>
      <c r="F47" s="191">
        <v>-159592.21531999993</v>
      </c>
      <c r="G47" s="123">
        <v>-158869.76577000003</v>
      </c>
      <c r="H47" s="200">
        <v>0.3102963535010636</v>
      </c>
      <c r="I47" s="200">
        <v>-0.640572208184784</v>
      </c>
      <c r="J47" s="356"/>
      <c r="K47" s="356"/>
      <c r="L47" s="242"/>
      <c r="M47" s="140" t="s">
        <v>484</v>
      </c>
      <c r="N47" s="140" t="s">
        <v>138</v>
      </c>
      <c r="O47" s="468"/>
      <c r="P47" s="469"/>
      <c r="Q47" s="469"/>
      <c r="R47" s="468"/>
      <c r="S47" s="468"/>
      <c r="T47" s="234"/>
      <c r="U47" s="234"/>
      <c r="V47" s="233"/>
      <c r="W47" s="233"/>
      <c r="X47" s="233"/>
      <c r="Y47" s="233"/>
      <c r="Z47" s="233"/>
      <c r="AA47" s="233"/>
      <c r="AB47" s="233"/>
      <c r="AC47" s="233"/>
    </row>
    <row r="48" spans="1:29" s="120" customFormat="1" ht="13.95" customHeight="1" x14ac:dyDescent="0.25">
      <c r="A48" s="167"/>
      <c r="B48" s="44" t="str">
        <f>IF(Index!$AJ$5=1,'3.1 Income statement'!N49,M49)</f>
        <v>Gastos de Administración/ Amortización</v>
      </c>
      <c r="C48" s="123">
        <v>-115124.98552999999</v>
      </c>
      <c r="D48" s="123">
        <v>-115731.40366</v>
      </c>
      <c r="E48" s="123">
        <v>-122380.06175000004</v>
      </c>
      <c r="F48" s="189">
        <v>-118987.89706999993</v>
      </c>
      <c r="G48" s="123">
        <v>-108444.30438000003</v>
      </c>
      <c r="H48" s="200">
        <v>6.1604721319343474</v>
      </c>
      <c r="I48" s="200">
        <v>-0.52398753564033762</v>
      </c>
      <c r="J48" s="356"/>
      <c r="K48" s="356"/>
      <c r="L48" s="242"/>
      <c r="M48" s="85" t="s">
        <v>485</v>
      </c>
      <c r="N48" s="85" t="s">
        <v>250</v>
      </c>
      <c r="O48" s="468"/>
      <c r="P48" s="469"/>
      <c r="Q48" s="469"/>
      <c r="R48" s="468"/>
      <c r="S48" s="468"/>
      <c r="T48" s="234"/>
      <c r="U48" s="234"/>
      <c r="V48" s="233"/>
      <c r="W48" s="233"/>
      <c r="X48" s="233"/>
      <c r="Y48" s="233"/>
      <c r="Z48" s="233"/>
      <c r="AA48" s="233"/>
      <c r="AB48" s="233"/>
      <c r="AC48" s="233"/>
    </row>
    <row r="49" spans="1:29" s="120" customFormat="1" ht="13.95" customHeight="1" x14ac:dyDescent="0.25">
      <c r="A49" s="167"/>
      <c r="B49" s="247" t="str">
        <f>IF(Index!$AJ$5=1,'3.1 Income statement'!N50,M50)</f>
        <v>Resultado de explotación antes de provisiones</v>
      </c>
      <c r="C49" s="269">
        <v>549445.77860145015</v>
      </c>
      <c r="D49" s="269">
        <v>502917.6487508688</v>
      </c>
      <c r="E49" s="269">
        <v>510748.07938949368</v>
      </c>
      <c r="F49" s="268">
        <v>478472.1889753663</v>
      </c>
      <c r="G49" s="269">
        <v>495424.06750820542</v>
      </c>
      <c r="H49" s="291">
        <v>10.904135393533338</v>
      </c>
      <c r="I49" s="291">
        <v>9.2516398989270829</v>
      </c>
      <c r="J49" s="356"/>
      <c r="K49" s="356"/>
      <c r="L49" s="242"/>
      <c r="M49" s="85" t="s">
        <v>627</v>
      </c>
      <c r="N49" s="85" t="s">
        <v>251</v>
      </c>
      <c r="O49" s="468"/>
      <c r="P49" s="469"/>
      <c r="Q49" s="469"/>
      <c r="R49" s="468"/>
      <c r="S49" s="468"/>
      <c r="T49" s="234"/>
      <c r="U49" s="234"/>
      <c r="V49" s="233"/>
      <c r="W49" s="233"/>
      <c r="X49" s="233"/>
      <c r="Y49" s="233"/>
      <c r="Z49" s="233"/>
      <c r="AA49" s="233"/>
      <c r="AB49" s="233"/>
      <c r="AC49" s="233"/>
    </row>
    <row r="50" spans="1:29" s="120" customFormat="1" ht="13.95" customHeight="1" x14ac:dyDescent="0.25">
      <c r="A50" s="167"/>
      <c r="B50" s="44" t="str">
        <f>IF(Index!$AJ$5=1,'3.1 Income statement'!N51,M51)</f>
        <v xml:space="preserve">Dotaciones a provisiones </v>
      </c>
      <c r="C50" s="123">
        <v>-22571.341920000006</v>
      </c>
      <c r="D50" s="123">
        <v>-15114.80242</v>
      </c>
      <c r="E50" s="123">
        <v>-21314.745789999986</v>
      </c>
      <c r="F50" s="191">
        <v>-19543.596360000003</v>
      </c>
      <c r="G50" s="191">
        <v>-20826.440060000001</v>
      </c>
      <c r="H50" s="408">
        <v>8.3783011161438274</v>
      </c>
      <c r="I50" s="408">
        <v>49.332695809066401</v>
      </c>
      <c r="J50" s="356"/>
      <c r="K50" s="356"/>
      <c r="L50" s="242"/>
      <c r="M50" s="140" t="s">
        <v>139</v>
      </c>
      <c r="N50" s="140" t="s">
        <v>252</v>
      </c>
      <c r="O50" s="468"/>
      <c r="P50" s="469"/>
      <c r="Q50" s="469"/>
      <c r="R50" s="468"/>
      <c r="S50" s="468"/>
      <c r="T50" s="234"/>
      <c r="U50" s="234"/>
      <c r="V50" s="233"/>
      <c r="W50" s="233"/>
      <c r="X50" s="233"/>
      <c r="Y50" s="233"/>
      <c r="Z50" s="233"/>
      <c r="AA50" s="233"/>
      <c r="AB50" s="233"/>
      <c r="AC50" s="233"/>
    </row>
    <row r="51" spans="1:29" s="120" customFormat="1" ht="13.95" customHeight="1" x14ac:dyDescent="0.25">
      <c r="A51" s="167"/>
      <c r="B51" s="44" t="str">
        <f>IF(Index!$AJ$5=1,'3.1 Income statement'!N52,M52)</f>
        <v>Pérdidas por deterioro de activos</v>
      </c>
      <c r="C51" s="123">
        <v>-78125.03586000012</v>
      </c>
      <c r="D51" s="123">
        <v>-75245.431939999893</v>
      </c>
      <c r="E51" s="123">
        <v>-85211.972329999975</v>
      </c>
      <c r="F51" s="123">
        <v>-76768.762579999995</v>
      </c>
      <c r="G51" s="123">
        <v>-84196.518949999983</v>
      </c>
      <c r="H51" s="200">
        <v>-7.211085643107654</v>
      </c>
      <c r="I51" s="200">
        <v>3.8269484881107467</v>
      </c>
      <c r="J51" s="356"/>
      <c r="K51" s="356"/>
      <c r="L51" s="242"/>
      <c r="M51" s="85" t="s">
        <v>424</v>
      </c>
      <c r="N51" s="85" t="s">
        <v>253</v>
      </c>
      <c r="O51" s="468"/>
      <c r="P51" s="469"/>
      <c r="Q51" s="469"/>
      <c r="R51" s="468"/>
      <c r="S51" s="468"/>
      <c r="T51" s="234"/>
      <c r="U51" s="234"/>
      <c r="V51" s="233"/>
      <c r="W51" s="233"/>
      <c r="X51" s="233"/>
      <c r="Y51" s="233"/>
      <c r="Z51" s="233"/>
      <c r="AA51" s="233"/>
      <c r="AB51" s="233"/>
      <c r="AC51" s="233"/>
    </row>
    <row r="52" spans="1:29" s="120" customFormat="1" hidden="1" x14ac:dyDescent="0.25">
      <c r="A52" s="167"/>
      <c r="B52" s="209"/>
      <c r="C52" s="123"/>
      <c r="D52" s="123"/>
      <c r="E52" s="123"/>
      <c r="F52" s="123"/>
      <c r="G52" s="123"/>
      <c r="H52" s="200"/>
      <c r="I52" s="200"/>
      <c r="J52" s="356"/>
      <c r="K52" s="356"/>
      <c r="L52" s="242"/>
      <c r="M52" s="85" t="s">
        <v>629</v>
      </c>
      <c r="N52" s="85" t="s">
        <v>254</v>
      </c>
      <c r="O52" s="468"/>
      <c r="P52" s="469"/>
      <c r="Q52" s="469"/>
      <c r="R52" s="468"/>
      <c r="S52" s="468"/>
      <c r="T52" s="234"/>
      <c r="U52" s="234"/>
      <c r="V52" s="233"/>
      <c r="W52" s="233"/>
      <c r="X52" s="233"/>
      <c r="Y52" s="233"/>
      <c r="Z52" s="233"/>
      <c r="AA52" s="233"/>
      <c r="AB52" s="233"/>
      <c r="AC52" s="233"/>
    </row>
    <row r="53" spans="1:29" s="120" customFormat="1" ht="13.95" customHeight="1" x14ac:dyDescent="0.25">
      <c r="A53" s="167"/>
      <c r="B53" s="261" t="str">
        <f>IF(Index!$AJ$5=1,'3.1 Income statement'!N54,M54)</f>
        <v>Resultado de la actividad de explotación</v>
      </c>
      <c r="C53" s="269">
        <v>448749.40082145017</v>
      </c>
      <c r="D53" s="269">
        <v>412557.41439086886</v>
      </c>
      <c r="E53" s="269">
        <v>404221.36126949382</v>
      </c>
      <c r="F53" s="269">
        <v>382159.83003536612</v>
      </c>
      <c r="G53" s="301">
        <v>390401.10849820543</v>
      </c>
      <c r="H53" s="409">
        <v>14.945729162424483</v>
      </c>
      <c r="I53" s="409">
        <v>8.7725938664847192</v>
      </c>
      <c r="J53" s="356"/>
      <c r="K53" s="356"/>
      <c r="L53" s="242"/>
      <c r="M53" s="85" t="s">
        <v>486</v>
      </c>
      <c r="N53" s="85" t="s">
        <v>255</v>
      </c>
      <c r="O53" s="468"/>
      <c r="P53" s="469"/>
      <c r="Q53" s="469"/>
      <c r="R53" s="468"/>
      <c r="S53" s="468"/>
      <c r="T53" s="234"/>
      <c r="U53" s="234"/>
      <c r="V53" s="233"/>
      <c r="W53" s="233"/>
      <c r="X53" s="233"/>
      <c r="Y53" s="233"/>
      <c r="Z53" s="233"/>
      <c r="AA53" s="233"/>
      <c r="AB53" s="233"/>
      <c r="AC53" s="233"/>
    </row>
    <row r="54" spans="1:29" s="120" customFormat="1" ht="13.95" customHeight="1" x14ac:dyDescent="0.25">
      <c r="A54" s="167"/>
      <c r="B54" s="202" t="str">
        <f>IF(Index!$AJ$5=1,'3.1 Income statement'!N55,M55)</f>
        <v xml:space="preserve">Ganancias/pérdidas en baja de activos </v>
      </c>
      <c r="C54" s="191">
        <v>-5577.414960000001</v>
      </c>
      <c r="D54" s="191">
        <v>-3006.7302599999994</v>
      </c>
      <c r="E54" s="191">
        <v>-12096.757700000006</v>
      </c>
      <c r="F54" s="123">
        <v>-4750.1844299999993</v>
      </c>
      <c r="G54" s="123">
        <v>-3182.0001400000092</v>
      </c>
      <c r="H54" s="200">
        <v>75.280160735630417</v>
      </c>
      <c r="I54" s="200">
        <v>85.497682788478741</v>
      </c>
      <c r="J54" s="356"/>
      <c r="K54" s="356"/>
      <c r="L54" s="242"/>
      <c r="M54" s="140" t="s">
        <v>632</v>
      </c>
      <c r="N54" s="140" t="s">
        <v>140</v>
      </c>
      <c r="O54" s="468"/>
      <c r="P54" s="469"/>
      <c r="Q54" s="469"/>
      <c r="R54" s="468"/>
      <c r="S54" s="468"/>
      <c r="T54" s="234"/>
      <c r="U54" s="234"/>
      <c r="V54" s="233"/>
      <c r="W54" s="233"/>
      <c r="X54" s="233"/>
      <c r="Y54" s="233"/>
      <c r="Z54" s="233"/>
      <c r="AA54" s="233"/>
      <c r="AB54" s="233"/>
      <c r="AC54" s="233"/>
    </row>
    <row r="55" spans="1:29" s="120" customFormat="1" ht="13.95" hidden="1" customHeight="1" x14ac:dyDescent="0.25">
      <c r="A55" s="167"/>
      <c r="B55" s="44"/>
      <c r="C55" s="123"/>
      <c r="D55" s="123"/>
      <c r="E55" s="123"/>
      <c r="F55" s="123"/>
      <c r="G55" s="123"/>
      <c r="H55" s="200"/>
      <c r="I55" s="200"/>
      <c r="J55" s="356"/>
      <c r="K55" s="356"/>
      <c r="L55" s="242"/>
      <c r="M55" s="85" t="s">
        <v>630</v>
      </c>
      <c r="N55" s="85" t="s">
        <v>256</v>
      </c>
      <c r="O55" s="468"/>
      <c r="P55" s="469"/>
      <c r="Q55" s="469"/>
      <c r="R55" s="468"/>
      <c r="S55" s="468"/>
      <c r="T55" s="234"/>
      <c r="U55" s="234"/>
      <c r="V55" s="233"/>
      <c r="W55" s="233"/>
      <c r="X55" s="233"/>
      <c r="Y55" s="233"/>
      <c r="Z55" s="233"/>
      <c r="AA55" s="233"/>
      <c r="AB55" s="233"/>
      <c r="AC55" s="233"/>
    </row>
    <row r="56" spans="1:29" s="120" customFormat="1" ht="13.95" customHeight="1" x14ac:dyDescent="0.25">
      <c r="A56" s="167"/>
      <c r="B56" s="247" t="str">
        <f>IF(Index!$AJ$5=1,'3.1 Income statement'!N57,M57)</f>
        <v xml:space="preserve">Resultado antes de impuestos </v>
      </c>
      <c r="C56" s="269">
        <v>443171.9858614502</v>
      </c>
      <c r="D56" s="269">
        <v>409550.68413086887</v>
      </c>
      <c r="E56" s="269">
        <v>392124.60356949363</v>
      </c>
      <c r="F56" s="269">
        <v>377409.64560536621</v>
      </c>
      <c r="G56" s="269">
        <v>387219.10835820541</v>
      </c>
      <c r="H56" s="291">
        <v>14.449926745733933</v>
      </c>
      <c r="I56" s="291">
        <v>8.2093140198095451</v>
      </c>
      <c r="J56" s="356"/>
      <c r="K56" s="356"/>
      <c r="L56" s="242"/>
      <c r="M56" s="85" t="s">
        <v>487</v>
      </c>
      <c r="N56" s="85" t="s">
        <v>257</v>
      </c>
      <c r="O56" s="468"/>
      <c r="P56" s="469"/>
      <c r="Q56" s="469"/>
      <c r="R56" s="468"/>
      <c r="S56" s="468"/>
      <c r="T56" s="234"/>
      <c r="U56" s="234"/>
      <c r="V56" s="233"/>
      <c r="W56" s="233"/>
      <c r="X56" s="233"/>
      <c r="Y56" s="233"/>
      <c r="Z56" s="233"/>
      <c r="AA56" s="233"/>
      <c r="AB56" s="233"/>
      <c r="AC56" s="233"/>
    </row>
    <row r="57" spans="1:29" s="120" customFormat="1" ht="13.95" customHeight="1" x14ac:dyDescent="0.25">
      <c r="A57" s="167"/>
      <c r="B57" s="44" t="str">
        <f>IF(Index!$AJ$5=1,'3.1 Income statement'!N58,M58)</f>
        <v>Impuesto sobre beneficios</v>
      </c>
      <c r="C57" s="123">
        <v>-128608.51029799999</v>
      </c>
      <c r="D57" s="123">
        <v>-118851.60852699999</v>
      </c>
      <c r="E57" s="189">
        <v>-113658.50253899999</v>
      </c>
      <c r="F57" s="294">
        <v>-107592.32133200001</v>
      </c>
      <c r="G57" s="123">
        <v>-115661.74349499999</v>
      </c>
      <c r="H57" s="200">
        <v>11.193646586833346</v>
      </c>
      <c r="I57" s="200">
        <v>8.209314027738623</v>
      </c>
      <c r="J57" s="356"/>
      <c r="K57" s="356"/>
      <c r="L57" s="242"/>
      <c r="M57" s="140" t="s">
        <v>861</v>
      </c>
      <c r="N57" s="140" t="s">
        <v>258</v>
      </c>
      <c r="O57" s="468"/>
      <c r="P57" s="469"/>
      <c r="Q57" s="469"/>
      <c r="R57" s="468"/>
      <c r="S57" s="468"/>
      <c r="T57" s="234"/>
      <c r="U57" s="234"/>
      <c r="V57" s="233"/>
      <c r="W57" s="233"/>
      <c r="X57" s="233"/>
      <c r="Y57" s="233"/>
      <c r="Z57" s="233"/>
      <c r="AA57" s="233"/>
      <c r="AB57" s="233"/>
      <c r="AC57" s="233"/>
    </row>
    <row r="58" spans="1:29" s="120" customFormat="1" ht="13.95" hidden="1" customHeight="1" x14ac:dyDescent="0.25">
      <c r="A58" s="167"/>
      <c r="B58" s="52"/>
      <c r="C58" s="237"/>
      <c r="D58" s="237"/>
      <c r="E58" s="237"/>
      <c r="F58" s="237"/>
      <c r="G58" s="237"/>
      <c r="H58" s="238"/>
      <c r="I58" s="238"/>
      <c r="J58" s="356"/>
      <c r="K58" s="356"/>
      <c r="L58" s="242"/>
      <c r="M58" s="85" t="s">
        <v>631</v>
      </c>
      <c r="N58" s="85" t="s">
        <v>266</v>
      </c>
      <c r="O58" s="468"/>
      <c r="P58" s="469"/>
      <c r="Q58" s="469"/>
      <c r="R58" s="468"/>
      <c r="S58" s="468"/>
      <c r="T58" s="234"/>
      <c r="U58" s="234"/>
      <c r="V58" s="233"/>
      <c r="W58" s="233"/>
      <c r="X58" s="233"/>
      <c r="Y58" s="233"/>
      <c r="Z58" s="233"/>
      <c r="AA58" s="233"/>
      <c r="AB58" s="233"/>
      <c r="AC58" s="233"/>
    </row>
    <row r="59" spans="1:29" s="120" customFormat="1" ht="13.95" hidden="1" customHeight="1" x14ac:dyDescent="0.25">
      <c r="A59" s="167"/>
      <c r="B59" s="44"/>
      <c r="C59" s="123"/>
      <c r="D59" s="123"/>
      <c r="E59" s="123"/>
      <c r="F59" s="123"/>
      <c r="G59" s="123"/>
      <c r="H59" s="200"/>
      <c r="I59" s="200"/>
      <c r="J59" s="356"/>
      <c r="K59" s="356"/>
      <c r="L59" s="242"/>
      <c r="M59" s="140"/>
      <c r="N59" s="140" t="s">
        <v>267</v>
      </c>
      <c r="O59" s="468"/>
      <c r="P59" s="468"/>
      <c r="Q59" s="468"/>
      <c r="R59" s="468"/>
      <c r="S59" s="468"/>
      <c r="T59" s="234"/>
      <c r="U59" s="234"/>
      <c r="V59" s="233"/>
      <c r="W59" s="233"/>
      <c r="X59" s="233"/>
      <c r="Y59" s="233"/>
      <c r="Z59" s="233"/>
      <c r="AA59" s="233"/>
      <c r="AB59" s="233"/>
      <c r="AC59" s="233"/>
    </row>
    <row r="60" spans="1:29" s="120" customFormat="1" ht="13.95" hidden="1" customHeight="1" x14ac:dyDescent="0.25">
      <c r="A60" s="167"/>
      <c r="B60" s="44"/>
      <c r="C60" s="123"/>
      <c r="D60" s="123"/>
      <c r="E60" s="123"/>
      <c r="F60" s="123"/>
      <c r="G60" s="123"/>
      <c r="H60" s="200"/>
      <c r="I60" s="200"/>
      <c r="J60" s="356"/>
      <c r="K60" s="356"/>
      <c r="L60" s="242"/>
      <c r="M60" s="85"/>
      <c r="N60" s="85" t="s">
        <v>261</v>
      </c>
      <c r="O60" s="468"/>
      <c r="P60" s="468"/>
      <c r="Q60" s="468"/>
      <c r="R60" s="468"/>
      <c r="S60" s="468"/>
      <c r="T60" s="234"/>
      <c r="U60" s="234"/>
      <c r="V60" s="233"/>
      <c r="W60" s="233"/>
      <c r="X60" s="233"/>
      <c r="Y60" s="233"/>
      <c r="Z60" s="233"/>
      <c r="AA60" s="233"/>
      <c r="AB60" s="233"/>
      <c r="AC60" s="233"/>
    </row>
    <row r="61" spans="1:29" s="120" customFormat="1" ht="13.95" hidden="1" customHeight="1" x14ac:dyDescent="0.25">
      <c r="A61" s="167"/>
      <c r="B61" s="44"/>
      <c r="C61" s="123"/>
      <c r="D61" s="123"/>
      <c r="E61" s="123"/>
      <c r="F61" s="123"/>
      <c r="G61" s="123"/>
      <c r="H61" s="200"/>
      <c r="I61" s="200"/>
      <c r="J61" s="356"/>
      <c r="K61" s="356"/>
      <c r="L61" s="242"/>
      <c r="M61" s="85"/>
      <c r="N61" s="85" t="s">
        <v>262</v>
      </c>
      <c r="O61" s="468"/>
      <c r="P61" s="468"/>
      <c r="Q61" s="468"/>
      <c r="R61" s="468"/>
      <c r="S61" s="468"/>
      <c r="T61" s="234"/>
      <c r="U61" s="234"/>
      <c r="V61" s="233"/>
      <c r="W61" s="233"/>
      <c r="X61" s="233"/>
      <c r="Y61" s="233"/>
      <c r="Z61" s="233"/>
      <c r="AA61" s="233"/>
      <c r="AB61" s="233"/>
      <c r="AC61" s="233"/>
    </row>
    <row r="62" spans="1:29" s="120" customFormat="1" ht="13.95" customHeight="1" x14ac:dyDescent="0.25">
      <c r="A62" s="167"/>
      <c r="B62" s="423" t="str">
        <f>IF(Index!$AJ$5=1,'3.1 Income statement'!N63,M63)</f>
        <v>Resultado del ejercicio</v>
      </c>
      <c r="C62" s="296">
        <v>314563.47556345019</v>
      </c>
      <c r="D62" s="296">
        <v>290699.07560386887</v>
      </c>
      <c r="E62" s="303">
        <v>278466.1010304935</v>
      </c>
      <c r="F62" s="303">
        <v>269817.32427336613</v>
      </c>
      <c r="G62" s="296">
        <v>271557.36486320547</v>
      </c>
      <c r="H62" s="297">
        <v>15.836841958570581</v>
      </c>
      <c r="I62" s="297">
        <v>8.2093140165677614</v>
      </c>
      <c r="J62" s="356"/>
      <c r="K62" s="356"/>
      <c r="L62" s="242"/>
      <c r="M62" s="85"/>
      <c r="N62" s="85" t="s">
        <v>263</v>
      </c>
      <c r="O62" s="468"/>
      <c r="P62" s="468"/>
      <c r="Q62" s="468"/>
      <c r="R62" s="468"/>
      <c r="S62" s="468"/>
      <c r="T62" s="234"/>
      <c r="U62" s="234"/>
      <c r="V62" s="233"/>
      <c r="W62" s="233"/>
      <c r="X62" s="233"/>
      <c r="Y62" s="233"/>
      <c r="Z62" s="233"/>
      <c r="AA62" s="233"/>
      <c r="AB62" s="233"/>
      <c r="AC62" s="233"/>
    </row>
    <row r="63" spans="1:29" hidden="1" x14ac:dyDescent="0.25">
      <c r="A63" s="31"/>
      <c r="B63" s="32"/>
      <c r="C63" s="35"/>
      <c r="D63" s="35"/>
      <c r="E63" s="35"/>
      <c r="F63" s="35"/>
      <c r="G63" s="35"/>
      <c r="H63" s="402"/>
      <c r="I63" s="402"/>
      <c r="J63" s="402"/>
      <c r="K63" s="356"/>
      <c r="L63" s="403"/>
      <c r="M63" s="140" t="s">
        <v>855</v>
      </c>
      <c r="N63" s="140" t="s">
        <v>264</v>
      </c>
      <c r="O63" s="470">
        <v>-637.45159092187896</v>
      </c>
      <c r="P63" s="467"/>
      <c r="Q63" s="467"/>
      <c r="R63" s="467"/>
      <c r="S63" s="467"/>
      <c r="T63" s="82"/>
      <c r="U63" s="82"/>
      <c r="V63" s="32"/>
      <c r="W63" s="32"/>
      <c r="X63" s="32"/>
      <c r="Y63" s="32"/>
      <c r="Z63" s="32"/>
      <c r="AA63" s="32"/>
      <c r="AB63" s="32"/>
      <c r="AC63" s="32"/>
    </row>
    <row r="64" spans="1:29" ht="23.4" x14ac:dyDescent="0.25">
      <c r="A64" s="31"/>
      <c r="B64" s="32"/>
      <c r="C64" s="32"/>
      <c r="D64" s="32"/>
      <c r="E64" s="32"/>
      <c r="F64" s="32"/>
      <c r="G64" s="32"/>
      <c r="H64" s="355"/>
      <c r="I64" s="355"/>
      <c r="J64" s="355"/>
      <c r="K64" s="356"/>
      <c r="L64" s="355"/>
      <c r="M64" s="82"/>
      <c r="N64" s="82" t="s">
        <v>265</v>
      </c>
      <c r="O64" s="467"/>
      <c r="P64" s="467"/>
      <c r="Q64" s="467"/>
      <c r="R64" s="467"/>
      <c r="S64" s="467"/>
      <c r="T64" s="82"/>
      <c r="U64" s="82"/>
      <c r="V64" s="32"/>
      <c r="W64" s="32"/>
      <c r="X64" s="32"/>
      <c r="Y64" s="32"/>
      <c r="Z64" s="32"/>
      <c r="AA64" s="32"/>
      <c r="AB64" s="32"/>
      <c r="AC64" s="32"/>
    </row>
    <row r="65" spans="1:29" x14ac:dyDescent="0.25">
      <c r="A65" s="31"/>
      <c r="B65" s="38"/>
      <c r="C65" s="38"/>
      <c r="D65" s="38"/>
      <c r="E65" s="38"/>
      <c r="F65" s="38"/>
      <c r="G65" s="38"/>
      <c r="H65" s="404"/>
      <c r="I65" s="404"/>
      <c r="J65" s="404"/>
      <c r="K65" s="355"/>
      <c r="L65" s="355"/>
      <c r="M65" s="82"/>
      <c r="N65" s="82"/>
      <c r="O65" s="467"/>
      <c r="P65" s="467"/>
      <c r="Q65" s="467"/>
      <c r="R65" s="467"/>
      <c r="S65" s="467"/>
      <c r="T65" s="82"/>
      <c r="U65" s="82"/>
      <c r="V65" s="32"/>
      <c r="W65" s="32"/>
      <c r="X65" s="32"/>
      <c r="Y65" s="32"/>
      <c r="Z65" s="32"/>
      <c r="AA65" s="32"/>
      <c r="AB65" s="32"/>
      <c r="AC65" s="32"/>
    </row>
    <row r="66" spans="1:29" x14ac:dyDescent="0.25">
      <c r="A66" s="31"/>
      <c r="B66" s="38"/>
      <c r="C66" s="38"/>
      <c r="D66" s="38"/>
      <c r="E66" s="33"/>
      <c r="F66" s="37"/>
      <c r="G66" s="37"/>
      <c r="H66" s="405"/>
      <c r="I66" s="405"/>
      <c r="J66" s="405"/>
      <c r="K66" s="405"/>
      <c r="L66" s="355"/>
      <c r="M66" s="168" t="s">
        <v>964</v>
      </c>
      <c r="N66" s="168" t="s">
        <v>963</v>
      </c>
      <c r="O66" s="467"/>
      <c r="P66" s="467"/>
      <c r="Q66" s="467"/>
      <c r="R66" s="467"/>
      <c r="S66" s="467"/>
      <c r="T66" s="82"/>
      <c r="U66" s="82"/>
      <c r="V66" s="32"/>
      <c r="W66" s="32"/>
      <c r="X66" s="32"/>
      <c r="Y66" s="32"/>
      <c r="Z66" s="32"/>
      <c r="AA66" s="32"/>
      <c r="AB66" s="32"/>
      <c r="AC66" s="32"/>
    </row>
    <row r="67" spans="1:29" x14ac:dyDescent="0.25">
      <c r="A67" s="31"/>
      <c r="B67" s="32"/>
      <c r="C67" s="32"/>
      <c r="D67" s="32"/>
      <c r="E67" s="32"/>
      <c r="F67" s="32"/>
      <c r="G67" s="32"/>
      <c r="H67" s="406"/>
      <c r="I67" s="406"/>
      <c r="J67" s="406"/>
      <c r="K67" s="406"/>
      <c r="L67" s="355"/>
      <c r="M67" s="168" t="s">
        <v>923</v>
      </c>
      <c r="N67" s="168" t="s">
        <v>922</v>
      </c>
      <c r="O67" s="467"/>
      <c r="P67" s="467"/>
      <c r="Q67" s="467"/>
      <c r="R67" s="467"/>
      <c r="S67" s="467"/>
      <c r="T67" s="82"/>
      <c r="U67" s="82"/>
      <c r="V67" s="32"/>
      <c r="W67" s="32"/>
      <c r="X67" s="32"/>
      <c r="Y67" s="32"/>
      <c r="Z67" s="32"/>
      <c r="AA67" s="32"/>
      <c r="AB67" s="32"/>
      <c r="AC67" s="32"/>
    </row>
    <row r="68" spans="1:29" x14ac:dyDescent="0.25">
      <c r="A68" s="31"/>
      <c r="B68" s="32"/>
      <c r="C68" s="32"/>
      <c r="D68" s="32"/>
      <c r="E68" s="39"/>
      <c r="F68" s="32"/>
      <c r="G68" s="32"/>
      <c r="H68" s="357"/>
      <c r="I68" s="357"/>
      <c r="J68" s="357"/>
      <c r="K68" s="357"/>
      <c r="L68" s="355"/>
      <c r="M68" s="168" t="s">
        <v>912</v>
      </c>
      <c r="N68" s="168" t="s">
        <v>913</v>
      </c>
      <c r="O68" s="471"/>
      <c r="P68" s="471"/>
      <c r="Q68" s="471"/>
      <c r="R68" s="471"/>
      <c r="S68" s="471"/>
      <c r="T68" s="358"/>
      <c r="U68" s="82"/>
      <c r="V68" s="32"/>
      <c r="W68" s="32"/>
      <c r="X68" s="32"/>
      <c r="Y68" s="32"/>
      <c r="Z68" s="32"/>
      <c r="AA68" s="32"/>
      <c r="AB68" s="32"/>
      <c r="AC68" s="32"/>
    </row>
    <row r="69" spans="1:29" x14ac:dyDescent="0.25">
      <c r="A69" s="31"/>
      <c r="B69" s="32"/>
      <c r="C69" s="32"/>
      <c r="D69" s="32"/>
      <c r="E69" s="32"/>
      <c r="F69" s="32"/>
      <c r="G69" s="32"/>
      <c r="H69" s="355"/>
      <c r="I69" s="355"/>
      <c r="J69" s="355"/>
      <c r="K69" s="355"/>
      <c r="L69" s="355"/>
      <c r="M69" s="168" t="s">
        <v>864</v>
      </c>
      <c r="N69" s="168" t="s">
        <v>865</v>
      </c>
      <c r="O69" s="467"/>
      <c r="P69" s="467"/>
      <c r="Q69" s="467"/>
      <c r="R69" s="467"/>
      <c r="S69" s="467"/>
      <c r="T69" s="82"/>
      <c r="U69" s="82"/>
      <c r="V69" s="32"/>
      <c r="W69" s="32"/>
      <c r="X69" s="32"/>
      <c r="Y69" s="32"/>
      <c r="Z69" s="32"/>
      <c r="AA69" s="32"/>
      <c r="AB69" s="32"/>
      <c r="AC69" s="32"/>
    </row>
    <row r="70" spans="1:29" x14ac:dyDescent="0.25">
      <c r="A70" s="31"/>
      <c r="B70" s="32"/>
      <c r="C70" s="32"/>
      <c r="D70" s="32"/>
      <c r="E70" s="32"/>
      <c r="F70" s="32"/>
      <c r="G70" s="32"/>
      <c r="H70" s="355"/>
      <c r="I70" s="355"/>
      <c r="J70" s="355"/>
      <c r="K70" s="355"/>
      <c r="L70" s="355"/>
      <c r="M70" s="168" t="s">
        <v>815</v>
      </c>
      <c r="N70" s="168" t="s">
        <v>814</v>
      </c>
      <c r="O70" s="467"/>
      <c r="P70" s="467"/>
      <c r="Q70" s="467"/>
      <c r="R70" s="467"/>
      <c r="S70" s="467"/>
      <c r="T70" s="82"/>
      <c r="U70" s="82"/>
      <c r="V70" s="32"/>
      <c r="W70" s="32"/>
      <c r="X70" s="32"/>
      <c r="Y70" s="32"/>
      <c r="Z70" s="32"/>
      <c r="AA70" s="32"/>
      <c r="AB70" s="32"/>
      <c r="AC70" s="32"/>
    </row>
    <row r="71" spans="1:29" x14ac:dyDescent="0.25">
      <c r="A71" s="31"/>
      <c r="B71" s="32"/>
      <c r="C71" s="32"/>
      <c r="D71" s="32"/>
      <c r="E71" s="32"/>
      <c r="F71" s="32"/>
      <c r="G71" s="32"/>
      <c r="H71" s="355"/>
      <c r="I71" s="355"/>
      <c r="J71" s="355"/>
      <c r="K71" s="355"/>
      <c r="L71" s="355"/>
      <c r="M71" s="168" t="s">
        <v>965</v>
      </c>
      <c r="N71" s="168" t="s">
        <v>966</v>
      </c>
      <c r="O71" s="467"/>
      <c r="P71" s="467"/>
      <c r="Q71" s="467"/>
      <c r="R71" s="467"/>
      <c r="S71" s="467"/>
      <c r="T71" s="82"/>
      <c r="U71" s="82"/>
      <c r="V71" s="32"/>
      <c r="W71" s="32"/>
      <c r="X71" s="32"/>
      <c r="Y71" s="32"/>
      <c r="Z71" s="32"/>
      <c r="AA71" s="32"/>
      <c r="AB71" s="32"/>
      <c r="AC71" s="32"/>
    </row>
    <row r="72" spans="1:29" x14ac:dyDescent="0.25">
      <c r="A72" s="31"/>
      <c r="B72" s="32"/>
      <c r="C72" s="32"/>
      <c r="D72" s="32"/>
      <c r="E72" s="32"/>
      <c r="F72" s="32"/>
      <c r="G72" s="32"/>
      <c r="H72" s="355"/>
      <c r="I72" s="355"/>
      <c r="J72" s="355"/>
      <c r="K72" s="355"/>
      <c r="L72" s="355"/>
      <c r="M72" s="168" t="s">
        <v>967</v>
      </c>
      <c r="N72" s="168" t="s">
        <v>968</v>
      </c>
      <c r="O72" s="467"/>
      <c r="P72" s="467"/>
      <c r="Q72" s="467"/>
      <c r="R72" s="467"/>
      <c r="S72" s="467"/>
      <c r="T72" s="82"/>
      <c r="U72" s="82"/>
      <c r="V72" s="32"/>
      <c r="W72" s="32"/>
      <c r="X72" s="32"/>
      <c r="Y72" s="32"/>
      <c r="Z72" s="32"/>
      <c r="AA72" s="32"/>
      <c r="AB72" s="32"/>
      <c r="AC72" s="32"/>
    </row>
    <row r="73" spans="1:29" x14ac:dyDescent="0.25">
      <c r="A73" s="31"/>
      <c r="B73" s="32"/>
      <c r="C73" s="32"/>
      <c r="D73" s="32"/>
      <c r="E73" s="32"/>
      <c r="F73" s="32"/>
      <c r="G73" s="32"/>
      <c r="H73" s="355"/>
      <c r="I73" s="355"/>
      <c r="J73" s="355"/>
      <c r="K73" s="355"/>
      <c r="L73" s="355"/>
      <c r="M73" s="168" t="s">
        <v>925</v>
      </c>
      <c r="N73" s="168" t="s">
        <v>924</v>
      </c>
      <c r="O73" s="467"/>
      <c r="P73" s="467"/>
      <c r="Q73" s="467"/>
      <c r="R73" s="467"/>
      <c r="S73" s="467"/>
      <c r="T73" s="82"/>
      <c r="U73" s="82"/>
      <c r="V73" s="32"/>
      <c r="W73" s="32"/>
      <c r="X73" s="32"/>
      <c r="Y73" s="32"/>
      <c r="Z73" s="32"/>
      <c r="AA73" s="32"/>
      <c r="AB73" s="32"/>
      <c r="AC73" s="32"/>
    </row>
    <row r="74" spans="1:29" x14ac:dyDescent="0.25">
      <c r="A74" s="81"/>
      <c r="B74" s="32"/>
      <c r="C74" s="32"/>
      <c r="D74" s="32"/>
      <c r="E74" s="32"/>
      <c r="F74" s="32"/>
      <c r="G74" s="32"/>
      <c r="H74" s="355"/>
      <c r="I74" s="355"/>
      <c r="J74" s="355"/>
      <c r="K74" s="355"/>
      <c r="L74" s="355"/>
      <c r="M74" s="82"/>
      <c r="N74" s="82"/>
      <c r="O74" s="467"/>
      <c r="P74" s="467"/>
      <c r="Q74" s="467"/>
      <c r="R74" s="467"/>
      <c r="S74" s="467"/>
      <c r="T74" s="82"/>
      <c r="U74" s="82"/>
      <c r="V74" s="32"/>
      <c r="W74" s="32"/>
      <c r="X74" s="32"/>
      <c r="Y74" s="32"/>
      <c r="Z74" s="32"/>
      <c r="AA74" s="32"/>
      <c r="AB74" s="32"/>
      <c r="AC74" s="32"/>
    </row>
    <row r="75" spans="1:29" x14ac:dyDescent="0.25">
      <c r="A75" s="31"/>
      <c r="B75" s="32"/>
      <c r="C75" s="32"/>
      <c r="D75" s="32"/>
      <c r="E75" s="32"/>
      <c r="F75" s="32"/>
      <c r="G75" s="32"/>
      <c r="H75" s="355"/>
      <c r="I75" s="355"/>
      <c r="J75" s="355"/>
      <c r="K75" s="355"/>
      <c r="L75" s="355"/>
      <c r="M75" s="82"/>
      <c r="N75" s="82"/>
      <c r="O75" s="467"/>
      <c r="P75" s="467"/>
      <c r="Q75" s="467"/>
      <c r="R75" s="467"/>
      <c r="S75" s="467"/>
      <c r="T75" s="82"/>
      <c r="U75" s="82"/>
      <c r="V75" s="32"/>
      <c r="W75" s="32"/>
      <c r="X75" s="32"/>
      <c r="Y75" s="32"/>
      <c r="Z75" s="32"/>
      <c r="AA75" s="32"/>
      <c r="AB75" s="32"/>
      <c r="AC75" s="32"/>
    </row>
    <row r="76" spans="1:29" x14ac:dyDescent="0.25">
      <c r="A76" s="81"/>
      <c r="B76" s="32"/>
      <c r="C76" s="32"/>
      <c r="D76" s="32"/>
      <c r="E76" s="32"/>
      <c r="F76" s="32"/>
      <c r="G76" s="32"/>
      <c r="H76" s="355"/>
      <c r="I76" s="355"/>
      <c r="J76" s="355"/>
      <c r="K76" s="355"/>
      <c r="L76" s="355"/>
      <c r="M76" s="82"/>
      <c r="N76" s="82"/>
      <c r="O76" s="467"/>
      <c r="P76" s="467"/>
      <c r="Q76" s="467"/>
      <c r="R76" s="467"/>
      <c r="S76" s="467"/>
      <c r="T76" s="82"/>
      <c r="U76" s="82"/>
      <c r="V76" s="32"/>
      <c r="W76" s="32"/>
      <c r="X76" s="32"/>
      <c r="Y76" s="32"/>
      <c r="Z76" s="32"/>
      <c r="AA76" s="32"/>
      <c r="AB76" s="32"/>
      <c r="AC76" s="32"/>
    </row>
    <row r="77" spans="1:29" x14ac:dyDescent="0.25">
      <c r="A77" s="31"/>
      <c r="B77" s="32"/>
      <c r="C77" s="32"/>
      <c r="D77" s="32"/>
      <c r="E77" s="32"/>
      <c r="F77" s="32"/>
      <c r="G77" s="32"/>
      <c r="H77" s="355"/>
      <c r="I77" s="355"/>
      <c r="J77" s="355"/>
      <c r="K77" s="355"/>
      <c r="L77" s="355"/>
      <c r="M77" s="82"/>
      <c r="N77" s="82"/>
      <c r="O77" s="467"/>
      <c r="P77" s="467"/>
      <c r="Q77" s="467"/>
      <c r="R77" s="467"/>
      <c r="S77" s="467"/>
      <c r="T77" s="82"/>
      <c r="U77" s="82"/>
      <c r="V77" s="32"/>
      <c r="W77" s="32"/>
      <c r="X77" s="32"/>
      <c r="Y77" s="32"/>
      <c r="Z77" s="32"/>
      <c r="AA77" s="32"/>
      <c r="AB77" s="32"/>
      <c r="AC77" s="32"/>
    </row>
    <row r="78" spans="1:29" x14ac:dyDescent="0.25">
      <c r="A78" s="31"/>
      <c r="B78" s="32"/>
      <c r="C78" s="32"/>
      <c r="D78" s="32"/>
      <c r="E78" s="32"/>
      <c r="F78" s="32"/>
      <c r="G78" s="32"/>
      <c r="H78" s="355"/>
      <c r="I78" s="355"/>
      <c r="J78" s="355"/>
      <c r="K78" s="355"/>
      <c r="L78" s="355"/>
      <c r="M78" s="82"/>
      <c r="N78" s="82"/>
      <c r="O78" s="467"/>
      <c r="P78" s="467"/>
      <c r="Q78" s="467"/>
      <c r="R78" s="467"/>
      <c r="S78" s="467"/>
      <c r="T78" s="82"/>
      <c r="U78" s="82"/>
      <c r="V78" s="32"/>
      <c r="W78" s="32"/>
      <c r="X78" s="32"/>
      <c r="Y78" s="32"/>
      <c r="Z78" s="32"/>
      <c r="AA78" s="32"/>
      <c r="AB78" s="32"/>
      <c r="AC78" s="32"/>
    </row>
    <row r="79" spans="1:29" x14ac:dyDescent="0.25">
      <c r="A79" s="31"/>
      <c r="B79" s="32"/>
      <c r="C79" s="32"/>
      <c r="D79" s="32"/>
      <c r="E79" s="32"/>
      <c r="F79" s="32"/>
      <c r="G79" s="32"/>
      <c r="H79" s="355"/>
      <c r="I79" s="355"/>
      <c r="J79" s="355"/>
      <c r="K79" s="355"/>
      <c r="L79" s="355"/>
      <c r="M79" s="82"/>
      <c r="N79" s="82"/>
      <c r="O79" s="467"/>
      <c r="P79" s="467"/>
      <c r="Q79" s="467"/>
      <c r="R79" s="467"/>
      <c r="S79" s="467"/>
      <c r="T79" s="82"/>
      <c r="U79" s="82"/>
      <c r="V79" s="32"/>
      <c r="W79" s="32"/>
      <c r="X79" s="32"/>
      <c r="Y79" s="32"/>
      <c r="Z79" s="32"/>
      <c r="AA79" s="32"/>
      <c r="AB79" s="32"/>
      <c r="AC79" s="32"/>
    </row>
    <row r="80" spans="1:29" x14ac:dyDescent="0.25">
      <c r="A80" s="31"/>
      <c r="B80" s="32"/>
      <c r="C80" s="32"/>
      <c r="D80" s="32"/>
      <c r="E80" s="32"/>
      <c r="F80" s="32"/>
      <c r="G80" s="32"/>
      <c r="H80" s="355"/>
      <c r="I80" s="355"/>
      <c r="J80" s="355"/>
      <c r="K80" s="355"/>
      <c r="L80" s="355"/>
      <c r="M80" s="82"/>
      <c r="N80" s="82"/>
      <c r="O80" s="467"/>
      <c r="P80" s="467"/>
      <c r="Q80" s="467"/>
      <c r="R80" s="467"/>
      <c r="S80" s="467"/>
      <c r="T80" s="82"/>
      <c r="U80" s="82"/>
      <c r="V80" s="32"/>
      <c r="W80" s="32"/>
      <c r="X80" s="32"/>
      <c r="Y80" s="32"/>
      <c r="Z80" s="32"/>
      <c r="AA80" s="32"/>
      <c r="AB80" s="32"/>
      <c r="AC80" s="32"/>
    </row>
    <row r="81" spans="1:29" x14ac:dyDescent="0.25">
      <c r="A81" s="31"/>
      <c r="B81" s="32"/>
      <c r="C81" s="32"/>
      <c r="D81" s="32"/>
      <c r="E81" s="32"/>
      <c r="F81" s="32"/>
      <c r="G81" s="32"/>
      <c r="H81" s="355"/>
      <c r="I81" s="355"/>
      <c r="J81" s="355"/>
      <c r="K81" s="355"/>
      <c r="L81" s="355"/>
      <c r="M81" s="82"/>
      <c r="N81" s="82"/>
      <c r="O81" s="467"/>
      <c r="P81" s="467"/>
      <c r="Q81" s="467"/>
      <c r="R81" s="467"/>
      <c r="S81" s="467"/>
      <c r="T81" s="82"/>
      <c r="U81" s="82"/>
      <c r="V81" s="32"/>
      <c r="W81" s="32"/>
      <c r="X81" s="32"/>
      <c r="Y81" s="32"/>
      <c r="Z81" s="32"/>
      <c r="AA81" s="32"/>
      <c r="AB81" s="32"/>
      <c r="AC81" s="32"/>
    </row>
    <row r="82" spans="1:29" x14ac:dyDescent="0.25">
      <c r="A82" s="31"/>
      <c r="B82" s="32"/>
      <c r="C82" s="32"/>
      <c r="D82" s="32"/>
      <c r="E82" s="32"/>
      <c r="F82" s="32"/>
      <c r="G82" s="32"/>
      <c r="H82" s="355"/>
      <c r="I82" s="355"/>
      <c r="J82" s="355"/>
      <c r="K82" s="355"/>
      <c r="L82" s="355"/>
      <c r="M82" s="82"/>
      <c r="N82" s="82"/>
      <c r="O82" s="467"/>
      <c r="P82" s="467"/>
      <c r="Q82" s="467"/>
      <c r="R82" s="467"/>
      <c r="S82" s="467"/>
      <c r="T82" s="82"/>
      <c r="U82" s="82"/>
      <c r="V82" s="32"/>
      <c r="W82" s="32"/>
      <c r="X82" s="32"/>
      <c r="Y82" s="32"/>
      <c r="Z82" s="32"/>
      <c r="AA82" s="32"/>
      <c r="AB82" s="32"/>
      <c r="AC82" s="32"/>
    </row>
    <row r="83" spans="1:29" x14ac:dyDescent="0.25">
      <c r="A83" s="31"/>
      <c r="B83" s="32"/>
      <c r="C83" s="32"/>
      <c r="D83" s="32"/>
      <c r="E83" s="32"/>
      <c r="F83" s="32"/>
      <c r="G83" s="32"/>
      <c r="H83" s="355"/>
      <c r="I83" s="355"/>
      <c r="J83" s="355"/>
      <c r="K83" s="355"/>
      <c r="L83" s="355"/>
      <c r="M83" s="82"/>
      <c r="N83" s="82"/>
      <c r="O83" s="467"/>
      <c r="P83" s="467"/>
      <c r="Q83" s="467"/>
      <c r="R83" s="467"/>
      <c r="S83" s="467"/>
      <c r="T83" s="82"/>
      <c r="U83" s="82"/>
      <c r="V83" s="32"/>
      <c r="W83" s="32"/>
      <c r="X83" s="32"/>
      <c r="Y83" s="32"/>
      <c r="Z83" s="32"/>
      <c r="AA83" s="32"/>
      <c r="AB83" s="32"/>
      <c r="AC83" s="32"/>
    </row>
    <row r="84" spans="1:29" x14ac:dyDescent="0.25">
      <c r="A84" s="31"/>
      <c r="B84" s="32"/>
      <c r="C84" s="32"/>
      <c r="D84" s="32"/>
      <c r="E84" s="32"/>
      <c r="F84" s="32"/>
      <c r="G84" s="32"/>
      <c r="H84" s="355"/>
      <c r="I84" s="355"/>
      <c r="J84" s="355"/>
      <c r="K84" s="355"/>
      <c r="L84" s="355"/>
      <c r="M84" s="82"/>
      <c r="N84" s="82"/>
      <c r="O84" s="467"/>
      <c r="P84" s="467"/>
      <c r="Q84" s="467"/>
      <c r="R84" s="467"/>
      <c r="S84" s="467"/>
      <c r="T84" s="82"/>
      <c r="U84" s="82"/>
      <c r="V84" s="32"/>
      <c r="W84" s="32"/>
      <c r="X84" s="32"/>
      <c r="Y84" s="32"/>
      <c r="Z84" s="32"/>
      <c r="AA84" s="32"/>
      <c r="AB84" s="32"/>
      <c r="AC84" s="32"/>
    </row>
    <row r="85" spans="1:29" x14ac:dyDescent="0.25">
      <c r="A85" s="31"/>
      <c r="B85" s="32"/>
      <c r="C85" s="32"/>
      <c r="D85" s="32"/>
      <c r="E85" s="32"/>
      <c r="F85" s="32"/>
      <c r="G85" s="32"/>
      <c r="H85" s="355"/>
      <c r="I85" s="355"/>
      <c r="J85" s="355"/>
      <c r="K85" s="355"/>
      <c r="L85" s="355"/>
      <c r="M85" s="82"/>
      <c r="N85" s="82"/>
      <c r="O85" s="467"/>
      <c r="P85" s="467"/>
      <c r="Q85" s="467"/>
      <c r="R85" s="467"/>
      <c r="S85" s="467"/>
      <c r="T85" s="82"/>
      <c r="U85" s="82"/>
      <c r="V85" s="32"/>
      <c r="W85" s="32"/>
      <c r="X85" s="32"/>
      <c r="Y85" s="32"/>
      <c r="Z85" s="32"/>
      <c r="AA85" s="32"/>
      <c r="AB85" s="32"/>
      <c r="AC85" s="32"/>
    </row>
    <row r="86" spans="1:29" x14ac:dyDescent="0.25">
      <c r="A86" s="31"/>
      <c r="B86" s="32"/>
      <c r="C86" s="32"/>
      <c r="D86" s="32"/>
      <c r="E86" s="32"/>
      <c r="F86" s="32"/>
      <c r="G86" s="32"/>
      <c r="H86" s="355"/>
      <c r="I86" s="355"/>
      <c r="J86" s="355"/>
      <c r="K86" s="355"/>
      <c r="L86" s="355"/>
      <c r="M86" s="82"/>
      <c r="N86" s="82"/>
      <c r="O86" s="467"/>
      <c r="P86" s="467"/>
      <c r="Q86" s="467"/>
      <c r="R86" s="467"/>
      <c r="S86" s="467"/>
      <c r="T86" s="82"/>
      <c r="U86" s="82"/>
      <c r="V86" s="32"/>
      <c r="W86" s="32"/>
      <c r="X86" s="32"/>
      <c r="Y86" s="32"/>
      <c r="Z86" s="32"/>
      <c r="AA86" s="32"/>
      <c r="AB86" s="32"/>
      <c r="AC86" s="32"/>
    </row>
    <row r="87" spans="1:29" x14ac:dyDescent="0.25">
      <c r="A87" s="31"/>
      <c r="B87" s="32"/>
      <c r="C87" s="32"/>
      <c r="D87" s="32"/>
      <c r="E87" s="32"/>
      <c r="F87" s="32"/>
      <c r="G87" s="32"/>
      <c r="H87" s="355"/>
      <c r="I87" s="355"/>
      <c r="J87" s="355"/>
      <c r="K87" s="355"/>
      <c r="L87" s="355"/>
      <c r="M87" s="82"/>
      <c r="N87" s="82"/>
      <c r="O87" s="467"/>
      <c r="P87" s="467"/>
      <c r="Q87" s="467"/>
      <c r="R87" s="467"/>
      <c r="S87" s="467"/>
      <c r="T87" s="82"/>
      <c r="U87" s="82"/>
      <c r="V87" s="32"/>
      <c r="W87" s="32"/>
      <c r="X87" s="32"/>
      <c r="Y87" s="32"/>
      <c r="Z87" s="32"/>
      <c r="AA87" s="32"/>
      <c r="AB87" s="32"/>
      <c r="AC87" s="32"/>
    </row>
    <row r="88" spans="1:29" x14ac:dyDescent="0.25">
      <c r="A88" s="31"/>
      <c r="B88" s="32"/>
      <c r="C88" s="32"/>
      <c r="D88" s="32"/>
      <c r="E88" s="32"/>
      <c r="F88" s="32"/>
      <c r="G88" s="32"/>
      <c r="H88" s="355"/>
      <c r="I88" s="355"/>
      <c r="J88" s="355"/>
      <c r="K88" s="355"/>
      <c r="L88" s="355"/>
      <c r="M88" s="82"/>
      <c r="N88" s="82"/>
      <c r="O88" s="467"/>
      <c r="P88" s="467"/>
      <c r="Q88" s="467"/>
      <c r="R88" s="467"/>
      <c r="S88" s="467"/>
      <c r="T88" s="82"/>
      <c r="U88" s="82"/>
      <c r="V88" s="32"/>
      <c r="W88" s="32"/>
      <c r="X88" s="32"/>
      <c r="Y88" s="32"/>
      <c r="Z88" s="32"/>
      <c r="AA88" s="32"/>
      <c r="AB88" s="32"/>
      <c r="AC88" s="32"/>
    </row>
    <row r="89" spans="1:29" x14ac:dyDescent="0.25">
      <c r="A89" s="31"/>
      <c r="B89" s="32"/>
      <c r="C89" s="32"/>
      <c r="D89" s="32"/>
      <c r="E89" s="32"/>
      <c r="F89" s="32"/>
      <c r="G89" s="32"/>
      <c r="H89" s="355"/>
      <c r="I89" s="355"/>
      <c r="J89" s="355"/>
      <c r="K89" s="355"/>
      <c r="L89" s="355"/>
      <c r="M89" s="82"/>
      <c r="N89" s="82"/>
      <c r="O89" s="467"/>
      <c r="P89" s="467"/>
      <c r="Q89" s="467"/>
      <c r="R89" s="467"/>
      <c r="S89" s="467"/>
      <c r="T89" s="82"/>
      <c r="U89" s="82"/>
      <c r="V89" s="32"/>
      <c r="W89" s="32"/>
      <c r="X89" s="32"/>
      <c r="Y89" s="32"/>
      <c r="Z89" s="32"/>
      <c r="AA89" s="32"/>
      <c r="AB89" s="32"/>
      <c r="AC89" s="32"/>
    </row>
    <row r="90" spans="1:29" x14ac:dyDescent="0.25">
      <c r="A90" s="31"/>
      <c r="B90" s="32"/>
      <c r="C90" s="32"/>
      <c r="D90" s="32"/>
      <c r="E90" s="32"/>
      <c r="F90" s="32"/>
      <c r="G90" s="32"/>
      <c r="H90" s="355"/>
      <c r="I90" s="355"/>
      <c r="J90" s="355"/>
      <c r="K90" s="355"/>
      <c r="L90" s="355"/>
      <c r="M90" s="82"/>
      <c r="N90" s="82"/>
      <c r="O90" s="467"/>
      <c r="P90" s="467"/>
      <c r="Q90" s="467"/>
      <c r="R90" s="467"/>
      <c r="S90" s="467"/>
      <c r="T90" s="82"/>
      <c r="U90" s="82"/>
      <c r="V90" s="32"/>
      <c r="W90" s="32"/>
      <c r="X90" s="32"/>
      <c r="Y90" s="32"/>
      <c r="Z90" s="32"/>
      <c r="AA90" s="32"/>
      <c r="AB90" s="32"/>
      <c r="AC90" s="32"/>
    </row>
    <row r="91" spans="1:29" x14ac:dyDescent="0.25">
      <c r="A91" s="31"/>
      <c r="B91" s="32"/>
      <c r="C91" s="32"/>
      <c r="D91" s="32"/>
      <c r="E91" s="32"/>
      <c r="F91" s="32"/>
      <c r="G91" s="32"/>
      <c r="H91" s="355"/>
      <c r="I91" s="355"/>
      <c r="J91" s="355"/>
      <c r="K91" s="355"/>
      <c r="L91" s="355"/>
      <c r="M91" s="82"/>
      <c r="N91" s="82"/>
      <c r="O91" s="467"/>
      <c r="P91" s="467"/>
      <c r="Q91" s="467"/>
      <c r="R91" s="467"/>
      <c r="S91" s="467"/>
      <c r="T91" s="82"/>
      <c r="U91" s="82"/>
      <c r="V91" s="32"/>
      <c r="W91" s="32"/>
      <c r="X91" s="32"/>
      <c r="Y91" s="32"/>
      <c r="Z91" s="32"/>
      <c r="AA91" s="32"/>
      <c r="AB91" s="32"/>
      <c r="AC91" s="32"/>
    </row>
    <row r="92" spans="1:29" x14ac:dyDescent="0.25">
      <c r="A92" s="31"/>
      <c r="B92" s="32"/>
      <c r="C92" s="32"/>
      <c r="D92" s="32"/>
      <c r="E92" s="32"/>
      <c r="F92" s="32"/>
      <c r="G92" s="32"/>
      <c r="H92" s="355"/>
      <c r="I92" s="355"/>
      <c r="J92" s="355"/>
      <c r="K92" s="355"/>
      <c r="L92" s="355"/>
      <c r="M92" s="82"/>
      <c r="N92" s="82"/>
      <c r="O92" s="467"/>
      <c r="P92" s="467"/>
      <c r="Q92" s="467"/>
      <c r="R92" s="467"/>
      <c r="S92" s="467"/>
      <c r="T92" s="82"/>
      <c r="U92" s="82"/>
      <c r="V92" s="32"/>
      <c r="W92" s="32"/>
      <c r="X92" s="32"/>
      <c r="Y92" s="32"/>
      <c r="Z92" s="32"/>
      <c r="AA92" s="32"/>
      <c r="AB92" s="32"/>
      <c r="AC92" s="32"/>
    </row>
    <row r="93" spans="1:29" x14ac:dyDescent="0.25">
      <c r="A93" s="31"/>
      <c r="B93" s="32"/>
      <c r="C93" s="32"/>
      <c r="D93" s="32"/>
      <c r="E93" s="32"/>
      <c r="F93" s="32"/>
      <c r="G93" s="32"/>
      <c r="H93" s="355"/>
      <c r="I93" s="355"/>
      <c r="J93" s="355"/>
      <c r="K93" s="355"/>
      <c r="L93" s="355"/>
      <c r="M93" s="82"/>
      <c r="N93" s="82"/>
      <c r="O93" s="467"/>
      <c r="P93" s="467"/>
      <c r="Q93" s="467"/>
      <c r="R93" s="467"/>
      <c r="S93" s="467"/>
      <c r="T93" s="82"/>
      <c r="U93" s="82"/>
      <c r="V93" s="32"/>
      <c r="W93" s="32"/>
      <c r="X93" s="32"/>
      <c r="Y93" s="32"/>
      <c r="Z93" s="32"/>
      <c r="AA93" s="32"/>
      <c r="AB93" s="32"/>
      <c r="AC93" s="32"/>
    </row>
    <row r="94" spans="1:29" x14ac:dyDescent="0.25">
      <c r="A94" s="31"/>
      <c r="B94" s="32"/>
      <c r="C94" s="32"/>
      <c r="D94" s="32"/>
      <c r="E94" s="32"/>
      <c r="F94" s="32"/>
      <c r="G94" s="40">
        <v>0</v>
      </c>
      <c r="H94" s="355"/>
      <c r="I94" s="355"/>
      <c r="J94" s="355"/>
      <c r="K94" s="355"/>
      <c r="L94" s="355"/>
      <c r="M94" s="82"/>
      <c r="N94" s="82"/>
      <c r="O94" s="467"/>
      <c r="P94" s="467"/>
      <c r="Q94" s="467"/>
      <c r="R94" s="467"/>
      <c r="S94" s="467"/>
      <c r="T94" s="82"/>
      <c r="U94" s="82"/>
      <c r="V94" s="32"/>
      <c r="W94" s="32"/>
      <c r="X94" s="32"/>
      <c r="Y94" s="32"/>
      <c r="Z94" s="32"/>
      <c r="AA94" s="32"/>
      <c r="AB94" s="32"/>
      <c r="AC94" s="32"/>
    </row>
    <row r="95" spans="1:29" x14ac:dyDescent="0.25">
      <c r="A95" s="31"/>
      <c r="B95" s="32"/>
      <c r="C95" s="32"/>
      <c r="D95" s="32"/>
      <c r="E95" s="32"/>
      <c r="F95" s="32"/>
      <c r="G95" s="32"/>
      <c r="H95" s="355"/>
      <c r="I95" s="355"/>
      <c r="J95" s="355"/>
      <c r="K95" s="355"/>
      <c r="L95" s="355"/>
      <c r="M95" s="82"/>
      <c r="N95" s="82"/>
      <c r="O95" s="467"/>
      <c r="P95" s="467"/>
      <c r="Q95" s="467"/>
      <c r="R95" s="467"/>
      <c r="S95" s="467"/>
      <c r="T95" s="82"/>
      <c r="U95" s="82"/>
      <c r="V95" s="32"/>
      <c r="W95" s="32"/>
      <c r="X95" s="32"/>
      <c r="Y95" s="32"/>
      <c r="Z95" s="32"/>
      <c r="AA95" s="32"/>
      <c r="AB95" s="32"/>
      <c r="AC95" s="32"/>
    </row>
    <row r="96" spans="1:29" x14ac:dyDescent="0.25">
      <c r="A96" s="31"/>
      <c r="B96" s="32"/>
      <c r="C96" s="32"/>
      <c r="D96" s="32"/>
      <c r="E96" s="32"/>
      <c r="F96" s="32"/>
      <c r="G96" s="32"/>
      <c r="H96" s="355"/>
      <c r="I96" s="355"/>
      <c r="J96" s="355"/>
      <c r="K96" s="355"/>
      <c r="L96" s="355"/>
      <c r="M96" s="82"/>
      <c r="N96" s="82"/>
      <c r="O96" s="467"/>
      <c r="P96" s="467"/>
      <c r="Q96" s="467"/>
      <c r="R96" s="467"/>
      <c r="S96" s="467"/>
      <c r="T96" s="82"/>
      <c r="U96" s="82"/>
      <c r="V96" s="32"/>
      <c r="W96" s="32"/>
      <c r="X96" s="32"/>
      <c r="Y96" s="32"/>
      <c r="Z96" s="32"/>
      <c r="AA96" s="32"/>
      <c r="AB96" s="32"/>
      <c r="AC96" s="32"/>
    </row>
    <row r="97" spans="1:29" x14ac:dyDescent="0.25">
      <c r="A97" s="31"/>
      <c r="B97" s="32"/>
      <c r="C97" s="32"/>
      <c r="D97" s="32"/>
      <c r="E97" s="32"/>
      <c r="F97" s="32"/>
      <c r="G97" s="32"/>
      <c r="H97" s="355"/>
      <c r="I97" s="355"/>
      <c r="J97" s="355"/>
      <c r="K97" s="355"/>
      <c r="L97" s="355"/>
      <c r="M97" s="82"/>
      <c r="N97" s="82"/>
      <c r="O97" s="467"/>
      <c r="P97" s="467"/>
      <c r="Q97" s="467"/>
      <c r="R97" s="467"/>
      <c r="S97" s="467"/>
      <c r="T97" s="82"/>
      <c r="U97" s="82"/>
      <c r="V97" s="32"/>
      <c r="W97" s="32"/>
      <c r="X97" s="32"/>
      <c r="Y97" s="32"/>
      <c r="Z97" s="32"/>
      <c r="AA97" s="32"/>
      <c r="AB97" s="32"/>
      <c r="AC97" s="32"/>
    </row>
    <row r="98" spans="1:29" x14ac:dyDescent="0.25">
      <c r="A98" s="31"/>
      <c r="B98" s="32"/>
      <c r="C98" s="32"/>
      <c r="D98" s="32"/>
      <c r="E98" s="32"/>
      <c r="F98" s="32"/>
      <c r="G98" s="32"/>
      <c r="H98" s="355"/>
      <c r="I98" s="355"/>
      <c r="J98" s="355"/>
      <c r="K98" s="355"/>
      <c r="L98" s="355"/>
      <c r="M98" s="82"/>
      <c r="N98" s="82"/>
      <c r="O98" s="467"/>
      <c r="P98" s="467"/>
      <c r="Q98" s="467"/>
      <c r="R98" s="467"/>
      <c r="S98" s="467"/>
      <c r="T98" s="82"/>
      <c r="U98" s="82"/>
      <c r="V98" s="32"/>
      <c r="W98" s="32"/>
      <c r="X98" s="32"/>
      <c r="Y98" s="32"/>
      <c r="Z98" s="32"/>
      <c r="AA98" s="32"/>
      <c r="AB98" s="32"/>
      <c r="AC98" s="32"/>
    </row>
    <row r="99" spans="1:29" x14ac:dyDescent="0.25">
      <c r="A99" s="31"/>
      <c r="B99" s="32"/>
      <c r="C99" s="32"/>
      <c r="D99" s="32"/>
      <c r="E99" s="32"/>
      <c r="F99" s="32"/>
      <c r="G99" s="32"/>
      <c r="H99" s="355"/>
      <c r="I99" s="355"/>
      <c r="J99" s="355"/>
      <c r="K99" s="355"/>
      <c r="L99" s="355"/>
      <c r="M99" s="82"/>
      <c r="N99" s="82"/>
      <c r="O99" s="467"/>
      <c r="P99" s="467"/>
      <c r="Q99" s="467"/>
      <c r="R99" s="467"/>
      <c r="S99" s="467"/>
      <c r="T99" s="82"/>
      <c r="U99" s="82"/>
      <c r="V99" s="32"/>
      <c r="W99" s="32"/>
      <c r="X99" s="32"/>
      <c r="Y99" s="32"/>
      <c r="Z99" s="32"/>
      <c r="AA99" s="32"/>
      <c r="AB99" s="32"/>
      <c r="AC99" s="32"/>
    </row>
    <row r="100" spans="1:29" x14ac:dyDescent="0.25">
      <c r="A100" s="31"/>
      <c r="B100" s="32"/>
      <c r="C100" s="32"/>
      <c r="D100" s="32"/>
      <c r="E100" s="32"/>
      <c r="F100" s="32"/>
      <c r="G100" s="32"/>
      <c r="H100" s="355"/>
      <c r="I100" s="355"/>
      <c r="J100" s="355"/>
      <c r="K100" s="355"/>
      <c r="L100" s="355"/>
      <c r="M100" s="82"/>
      <c r="N100" s="82"/>
      <c r="O100" s="467"/>
      <c r="P100" s="467"/>
      <c r="Q100" s="467"/>
      <c r="R100" s="467"/>
      <c r="S100" s="467"/>
      <c r="T100" s="82"/>
      <c r="U100" s="82"/>
      <c r="V100" s="32"/>
      <c r="W100" s="32"/>
      <c r="X100" s="32"/>
      <c r="Y100" s="32"/>
      <c r="Z100" s="32"/>
      <c r="AA100" s="32"/>
      <c r="AB100" s="32"/>
      <c r="AC100" s="32"/>
    </row>
    <row r="101" spans="1:29" x14ac:dyDescent="0.25">
      <c r="A101" s="31"/>
      <c r="B101" s="32"/>
      <c r="C101" s="32"/>
      <c r="D101" s="32"/>
      <c r="E101" s="32"/>
      <c r="F101" s="32"/>
      <c r="G101" s="32"/>
      <c r="H101" s="355"/>
      <c r="I101" s="355"/>
      <c r="J101" s="355"/>
      <c r="K101" s="355"/>
      <c r="L101" s="355"/>
      <c r="M101" s="82"/>
      <c r="N101" s="82"/>
      <c r="O101" s="467"/>
      <c r="P101" s="467"/>
      <c r="Q101" s="467"/>
      <c r="R101" s="467"/>
      <c r="S101" s="467"/>
      <c r="T101" s="82"/>
      <c r="U101" s="82"/>
      <c r="V101" s="32"/>
      <c r="W101" s="32"/>
      <c r="X101" s="32"/>
      <c r="Y101" s="32"/>
      <c r="Z101" s="32"/>
      <c r="AA101" s="32"/>
      <c r="AB101" s="32"/>
      <c r="AC101" s="32"/>
    </row>
    <row r="102" spans="1:29" x14ac:dyDescent="0.25">
      <c r="A102" s="31"/>
      <c r="B102" s="32"/>
      <c r="C102" s="32"/>
      <c r="D102" s="32"/>
      <c r="E102" s="32"/>
      <c r="F102" s="32"/>
      <c r="G102" s="32"/>
      <c r="H102" s="355"/>
      <c r="I102" s="355"/>
      <c r="J102" s="355"/>
      <c r="K102" s="355"/>
      <c r="L102" s="355"/>
      <c r="M102" s="82"/>
      <c r="N102" s="82"/>
      <c r="O102" s="467"/>
      <c r="P102" s="467"/>
      <c r="Q102" s="467"/>
      <c r="R102" s="467"/>
      <c r="S102" s="467"/>
      <c r="T102" s="82"/>
      <c r="U102" s="82"/>
      <c r="V102" s="32"/>
      <c r="W102" s="32"/>
      <c r="X102" s="32"/>
      <c r="Y102" s="32"/>
      <c r="Z102" s="32"/>
      <c r="AA102" s="32"/>
      <c r="AB102" s="32"/>
      <c r="AC102" s="32"/>
    </row>
    <row r="103" spans="1:29" x14ac:dyDescent="0.25">
      <c r="A103" s="31"/>
      <c r="B103" s="32"/>
      <c r="C103" s="32"/>
      <c r="D103" s="32"/>
      <c r="E103" s="32"/>
      <c r="F103" s="32"/>
      <c r="G103" s="32"/>
      <c r="H103" s="355"/>
      <c r="I103" s="355"/>
      <c r="J103" s="355"/>
      <c r="K103" s="355"/>
      <c r="L103" s="355"/>
      <c r="M103" s="82"/>
      <c r="N103" s="82"/>
      <c r="O103" s="467"/>
      <c r="P103" s="467"/>
      <c r="Q103" s="467"/>
      <c r="R103" s="467"/>
      <c r="S103" s="467"/>
      <c r="T103" s="82"/>
      <c r="U103" s="82"/>
      <c r="V103" s="32"/>
      <c r="W103" s="32"/>
      <c r="X103" s="32"/>
      <c r="Y103" s="32"/>
      <c r="Z103" s="32"/>
      <c r="AA103" s="32"/>
      <c r="AB103" s="32"/>
      <c r="AC103" s="32"/>
    </row>
    <row r="104" spans="1:29" x14ac:dyDescent="0.25">
      <c r="A104" s="31"/>
      <c r="B104" s="32"/>
      <c r="C104" s="32"/>
      <c r="D104" s="32"/>
      <c r="E104" s="32"/>
      <c r="F104" s="32"/>
      <c r="G104" s="32"/>
      <c r="H104" s="355"/>
      <c r="I104" s="355"/>
      <c r="J104" s="355"/>
      <c r="K104" s="355"/>
      <c r="L104" s="355"/>
      <c r="M104" s="82"/>
      <c r="N104" s="82"/>
      <c r="O104" s="467"/>
      <c r="P104" s="467"/>
      <c r="Q104" s="467"/>
      <c r="R104" s="467"/>
      <c r="S104" s="467"/>
      <c r="T104" s="82"/>
      <c r="U104" s="82"/>
      <c r="V104" s="32"/>
      <c r="W104" s="32"/>
      <c r="X104" s="32"/>
      <c r="Y104" s="32"/>
      <c r="Z104" s="32"/>
      <c r="AA104" s="32"/>
      <c r="AB104" s="32"/>
      <c r="AC104" s="32"/>
    </row>
    <row r="105" spans="1:29" x14ac:dyDescent="0.25">
      <c r="A105" s="31"/>
      <c r="B105" s="32"/>
      <c r="C105" s="32"/>
      <c r="D105" s="32"/>
      <c r="E105" s="32"/>
      <c r="F105" s="32"/>
      <c r="G105" s="32"/>
      <c r="H105" s="355"/>
      <c r="I105" s="355"/>
      <c r="J105" s="355"/>
      <c r="K105" s="355"/>
      <c r="L105" s="355"/>
      <c r="M105" s="82"/>
      <c r="N105" s="82"/>
      <c r="O105" s="467"/>
      <c r="P105" s="467"/>
      <c r="Q105" s="467"/>
      <c r="R105" s="467"/>
      <c r="S105" s="467"/>
      <c r="T105" s="82"/>
      <c r="U105" s="82"/>
      <c r="V105" s="32"/>
      <c r="W105" s="32"/>
      <c r="X105" s="32"/>
      <c r="Y105" s="32"/>
      <c r="Z105" s="32"/>
      <c r="AA105" s="32"/>
      <c r="AB105" s="32"/>
      <c r="AC105" s="32"/>
    </row>
    <row r="106" spans="1:29" x14ac:dyDescent="0.25">
      <c r="M106" s="82"/>
      <c r="N106" s="82"/>
    </row>
  </sheetData>
  <mergeCells count="3">
    <mergeCell ref="E3:F3"/>
    <mergeCell ref="H36:I36"/>
    <mergeCell ref="E36:F36"/>
  </mergeCells>
  <pageMargins left="0.25" right="0.25" top="0.75" bottom="0.75" header="0.3" footer="0.3"/>
  <pageSetup scale="73" orientation="portrait" r:id="rId1"/>
  <customProperties>
    <customPr name="SheetOptions" r:id="rId2"/>
  </customPropertie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pageSetUpPr fitToPage="1"/>
  </sheetPr>
  <dimension ref="A1:R69"/>
  <sheetViews>
    <sheetView showGridLines="0" showRuler="0" zoomScaleNormal="100" workbookViewId="0"/>
  </sheetViews>
  <sheetFormatPr defaultColWidth="13.33203125" defaultRowHeight="13.8" x14ac:dyDescent="0.3"/>
  <cols>
    <col min="1" max="1" width="4.44140625" style="18" customWidth="1"/>
    <col min="2" max="2" width="48.88671875" style="18" bestFit="1" customWidth="1"/>
    <col min="3" max="7" width="12.6640625" style="18" customWidth="1"/>
    <col min="8" max="8" width="12.6640625" style="343" customWidth="1"/>
    <col min="9" max="9" width="10.6640625" style="343" bestFit="1" customWidth="1"/>
    <col min="10" max="11" width="13.33203125" style="343" customWidth="1"/>
    <col min="12" max="12" width="13.33203125" style="343"/>
    <col min="13" max="13" width="32.33203125" style="54" bestFit="1" customWidth="1"/>
    <col min="14" max="14" width="46.33203125" style="65" bestFit="1" customWidth="1"/>
    <col min="15" max="16384" width="13.33203125" style="18"/>
  </cols>
  <sheetData>
    <row r="1" spans="1:18" ht="18.45" customHeight="1" x14ac:dyDescent="0.3">
      <c r="A1" s="19"/>
      <c r="B1" s="25"/>
      <c r="C1" s="20"/>
      <c r="D1" s="20"/>
      <c r="E1" s="20"/>
      <c r="F1" s="20"/>
      <c r="G1" s="669"/>
      <c r="H1" s="669"/>
      <c r="I1" s="669"/>
      <c r="J1" s="67"/>
      <c r="K1" s="67"/>
      <c r="L1" s="65"/>
      <c r="N1" s="84"/>
      <c r="O1" s="65"/>
      <c r="P1" s="65"/>
      <c r="Q1" s="65"/>
      <c r="R1" s="65"/>
    </row>
    <row r="2" spans="1:18" ht="53.25" customHeight="1" x14ac:dyDescent="0.4">
      <c r="A2" s="19"/>
      <c r="B2" s="49" t="str">
        <f>IF(Index!$AJ$5=1,'3.2 Fee_income'!N2,M2)</f>
        <v>3.2 COMISIONES</v>
      </c>
      <c r="C2" s="30"/>
      <c r="D2" s="30"/>
      <c r="E2" s="676"/>
      <c r="F2" s="676"/>
      <c r="G2" s="67"/>
      <c r="H2" s="67"/>
      <c r="I2" s="67"/>
      <c r="J2" s="67"/>
      <c r="K2" s="67"/>
      <c r="L2" s="65"/>
      <c r="M2" s="62" t="s">
        <v>746</v>
      </c>
      <c r="N2" s="62" t="s">
        <v>745</v>
      </c>
      <c r="O2" s="65"/>
      <c r="P2" s="65"/>
      <c r="Q2" s="65"/>
      <c r="R2" s="65"/>
    </row>
    <row r="3" spans="1:18" s="120" customFormat="1" ht="13.35" customHeight="1" x14ac:dyDescent="0.25">
      <c r="A3" s="44"/>
      <c r="G3" s="85"/>
      <c r="H3" s="85"/>
      <c r="I3" s="85" t="s">
        <v>273</v>
      </c>
      <c r="J3" s="85"/>
      <c r="K3" s="85"/>
      <c r="L3" s="204"/>
      <c r="M3" s="179"/>
      <c r="N3" s="204"/>
      <c r="O3" s="204"/>
      <c r="P3" s="204"/>
      <c r="Q3" s="204"/>
      <c r="R3" s="204"/>
    </row>
    <row r="4" spans="1:18" s="120" customFormat="1" ht="13.2" x14ac:dyDescent="0.25">
      <c r="A4" s="44"/>
      <c r="B4" s="131"/>
      <c r="C4" s="158"/>
      <c r="D4" s="158"/>
      <c r="E4" s="677" t="s">
        <v>413</v>
      </c>
      <c r="F4" s="673"/>
      <c r="G4" s="85"/>
      <c r="H4" s="85"/>
      <c r="I4" s="179"/>
      <c r="J4" s="85"/>
      <c r="K4" s="85"/>
      <c r="L4" s="204"/>
      <c r="M4" s="179"/>
      <c r="N4" s="85"/>
      <c r="O4" s="204"/>
      <c r="P4" s="204"/>
      <c r="Q4" s="204"/>
      <c r="R4" s="204"/>
    </row>
    <row r="5" spans="1:18" s="120" customFormat="1" thickBot="1" x14ac:dyDescent="0.3">
      <c r="A5" s="44"/>
      <c r="B5" s="181" t="str">
        <f>IF(Index!$AJ$5=1,'3.2 Fee_income'!N5,M5)</f>
        <v>Miles de Euros</v>
      </c>
      <c r="C5" s="182" t="str">
        <f>'3.1 Income statement'!C4</f>
        <v xml:space="preserve">1S 2026 </v>
      </c>
      <c r="D5" s="183" t="str">
        <f>'3.1 Income statement'!D4</f>
        <v xml:space="preserve">1S 2025 </v>
      </c>
      <c r="E5" s="394" t="s">
        <v>412</v>
      </c>
      <c r="F5" s="395" t="s">
        <v>158</v>
      </c>
      <c r="G5" s="85"/>
      <c r="H5" s="85"/>
      <c r="I5" s="85"/>
      <c r="J5" s="85"/>
      <c r="K5" s="85"/>
      <c r="L5" s="204"/>
      <c r="M5" s="168" t="s">
        <v>129</v>
      </c>
      <c r="N5" s="140" t="s">
        <v>130</v>
      </c>
      <c r="O5" s="204"/>
      <c r="P5" s="204"/>
      <c r="Q5" s="204"/>
      <c r="R5" s="204"/>
    </row>
    <row r="6" spans="1:18" s="120" customFormat="1" ht="13.2" x14ac:dyDescent="0.25">
      <c r="A6" s="44"/>
      <c r="B6" s="248" t="str">
        <f>IF(Index!$AJ$5=1,'3.2 Fee_income'!N6,M6)</f>
        <v>Comisiones pagadas</v>
      </c>
      <c r="C6" s="298">
        <v>107558.18858</v>
      </c>
      <c r="D6" s="298">
        <v>94110.294890000005</v>
      </c>
      <c r="E6" s="298">
        <v>13447.893689999997</v>
      </c>
      <c r="F6" s="304">
        <v>14.289503295806744</v>
      </c>
      <c r="G6" s="85"/>
      <c r="H6" s="85"/>
      <c r="I6" s="85"/>
      <c r="J6" s="85"/>
      <c r="K6" s="85"/>
      <c r="L6" s="204"/>
      <c r="M6" s="168" t="s">
        <v>639</v>
      </c>
      <c r="N6" s="140" t="s">
        <v>862</v>
      </c>
      <c r="O6" s="204"/>
      <c r="P6" s="204"/>
      <c r="Q6" s="204"/>
      <c r="R6" s="204"/>
    </row>
    <row r="7" spans="1:18" s="120" customFormat="1" ht="13.2" x14ac:dyDescent="0.25">
      <c r="A7" s="44"/>
      <c r="B7" s="44"/>
      <c r="C7" s="177"/>
      <c r="D7" s="177"/>
      <c r="E7" s="127"/>
      <c r="F7" s="230"/>
      <c r="G7" s="85"/>
      <c r="H7" s="85"/>
      <c r="I7" s="85"/>
      <c r="J7" s="85"/>
      <c r="K7" s="85"/>
      <c r="L7" s="204"/>
      <c r="M7" s="179"/>
      <c r="N7" s="85"/>
      <c r="O7" s="204"/>
      <c r="P7" s="204"/>
      <c r="Q7" s="204"/>
      <c r="R7" s="204"/>
    </row>
    <row r="8" spans="1:18" s="120" customFormat="1" ht="13.2" x14ac:dyDescent="0.25">
      <c r="A8" s="44"/>
      <c r="B8" s="261" t="str">
        <f>IF(Index!$AJ$5=1,'3.2 Fee_income'!N8,M8)</f>
        <v>Comisiones percibidas</v>
      </c>
      <c r="C8" s="270">
        <v>547965.67836999998</v>
      </c>
      <c r="D8" s="269">
        <v>474253.50139999995</v>
      </c>
      <c r="E8" s="270">
        <v>73712.17697000003</v>
      </c>
      <c r="F8" s="299">
        <v>15.542779705874837</v>
      </c>
      <c r="G8" s="85"/>
      <c r="H8" s="85"/>
      <c r="I8" s="85"/>
      <c r="J8" s="85"/>
      <c r="K8" s="85"/>
      <c r="L8" s="204"/>
      <c r="M8" s="168" t="s">
        <v>640</v>
      </c>
      <c r="N8" s="140" t="s">
        <v>863</v>
      </c>
      <c r="O8" s="204"/>
      <c r="P8" s="204"/>
      <c r="Q8" s="204"/>
      <c r="R8" s="204"/>
    </row>
    <row r="9" spans="1:18" s="120" customFormat="1" ht="13.2" x14ac:dyDescent="0.25">
      <c r="A9" s="44"/>
      <c r="B9" s="202" t="str">
        <f>IF(Index!$AJ$5=1,'3.2 Fee_income'!N9,M9)</f>
        <v>Por avales y créditos documentarios</v>
      </c>
      <c r="C9" s="197">
        <v>33676.171950000004</v>
      </c>
      <c r="D9" s="197">
        <v>33177.588649999998</v>
      </c>
      <c r="E9" s="197">
        <v>498.58330000000569</v>
      </c>
      <c r="F9" s="582">
        <v>1.5027713594851799</v>
      </c>
      <c r="G9" s="85"/>
      <c r="H9" s="85"/>
      <c r="I9" s="85"/>
      <c r="J9" s="85"/>
      <c r="K9" s="85"/>
      <c r="L9" s="204"/>
      <c r="M9" s="179" t="s">
        <v>634</v>
      </c>
      <c r="N9" s="85" t="s">
        <v>268</v>
      </c>
      <c r="O9" s="204"/>
      <c r="P9" s="204"/>
      <c r="Q9" s="204"/>
      <c r="R9" s="204"/>
    </row>
    <row r="10" spans="1:18" s="120" customFormat="1" ht="13.2" x14ac:dyDescent="0.25">
      <c r="A10" s="44"/>
      <c r="B10" s="44" t="str">
        <f>IF(Index!$AJ$5=1,'3.2 Fee_income'!N10,M10)</f>
        <v>Por cambio de divisas y billetes de bancos extranjeros</v>
      </c>
      <c r="C10" s="127">
        <v>45384.912630000006</v>
      </c>
      <c r="D10" s="127">
        <v>45994.591200000003</v>
      </c>
      <c r="E10" s="127">
        <v>-609.6785699999964</v>
      </c>
      <c r="F10" s="230">
        <v>-1.3255440565802796</v>
      </c>
      <c r="G10" s="85"/>
      <c r="H10" s="85"/>
      <c r="I10" s="85"/>
      <c r="J10" s="85"/>
      <c r="K10" s="85"/>
      <c r="L10" s="204"/>
      <c r="M10" s="179" t="s">
        <v>488</v>
      </c>
      <c r="N10" s="85" t="s">
        <v>269</v>
      </c>
      <c r="O10" s="204"/>
      <c r="P10" s="204"/>
      <c r="Q10" s="204"/>
      <c r="R10" s="204"/>
    </row>
    <row r="11" spans="1:18" s="120" customFormat="1" ht="13.2" x14ac:dyDescent="0.25">
      <c r="A11" s="44"/>
      <c r="B11" s="44" t="str">
        <f>IF(Index!$AJ$5=1,'3.2 Fee_income'!N11,M11)</f>
        <v>Por compromisos contingentes</v>
      </c>
      <c r="C11" s="127">
        <v>11037.782070000001</v>
      </c>
      <c r="D11" s="127">
        <v>11294.067580000001</v>
      </c>
      <c r="E11" s="127">
        <v>-256.2855099999997</v>
      </c>
      <c r="F11" s="230">
        <v>-2.2692046792232818</v>
      </c>
      <c r="G11" s="85"/>
      <c r="H11" s="85"/>
      <c r="I11" s="85"/>
      <c r="J11" s="85"/>
      <c r="K11" s="85"/>
      <c r="L11" s="204"/>
      <c r="M11" s="179" t="s">
        <v>635</v>
      </c>
      <c r="N11" s="85" t="s">
        <v>270</v>
      </c>
      <c r="O11" s="204"/>
      <c r="P11" s="204"/>
      <c r="Q11" s="204"/>
      <c r="R11" s="204"/>
    </row>
    <row r="12" spans="1:18" s="120" customFormat="1" ht="13.2" x14ac:dyDescent="0.25">
      <c r="A12" s="44"/>
      <c r="B12" s="44" t="str">
        <f>IF(Index!$AJ$5=1,'3.2 Fee_income'!N12,M12)</f>
        <v>Por cobros y pagos</v>
      </c>
      <c r="C12" s="127">
        <v>97874.550029999999</v>
      </c>
      <c r="D12" s="127">
        <v>96217.344590000008</v>
      </c>
      <c r="E12" s="127">
        <v>1657.2054399999906</v>
      </c>
      <c r="F12" s="230">
        <v>1.7223562415504721</v>
      </c>
      <c r="G12" s="85"/>
      <c r="H12" s="85"/>
      <c r="I12" s="85"/>
      <c r="J12" s="85"/>
      <c r="K12" s="85"/>
      <c r="L12" s="204"/>
      <c r="M12" s="179" t="s">
        <v>489</v>
      </c>
      <c r="N12" s="85" t="s">
        <v>271</v>
      </c>
      <c r="O12" s="204"/>
      <c r="P12" s="204"/>
      <c r="Q12" s="204"/>
      <c r="R12" s="204"/>
    </row>
    <row r="13" spans="1:18" s="120" customFormat="1" ht="13.2" x14ac:dyDescent="0.25">
      <c r="A13" s="44"/>
      <c r="B13" s="44" t="str">
        <f>IF(Index!$AJ$5=1,'3.2 Fee_income'!N13,M13)</f>
        <v>Por servicio de valores</v>
      </c>
      <c r="C13" s="127">
        <v>98986.55906</v>
      </c>
      <c r="D13" s="127">
        <v>91911.607940000002</v>
      </c>
      <c r="E13" s="127">
        <v>7074.9511199999979</v>
      </c>
      <c r="F13" s="230">
        <v>7.6975599476167726</v>
      </c>
      <c r="G13" s="85"/>
      <c r="H13" s="85"/>
      <c r="I13" s="85"/>
      <c r="J13" s="85"/>
      <c r="K13" s="85"/>
      <c r="L13" s="204"/>
      <c r="M13" s="179" t="s">
        <v>490</v>
      </c>
      <c r="N13" s="85" t="s">
        <v>272</v>
      </c>
      <c r="O13" s="204"/>
      <c r="P13" s="204"/>
      <c r="Q13" s="204"/>
      <c r="R13" s="204"/>
    </row>
    <row r="14" spans="1:18" s="120" customFormat="1" ht="13.2" x14ac:dyDescent="0.25">
      <c r="A14" s="44"/>
      <c r="B14" s="44" t="str">
        <f>IF(Index!$AJ$5=1,'3.2 Fee_income'!N14,M14)</f>
        <v xml:space="preserve">       Aseguramiento y colocación de valores</v>
      </c>
      <c r="C14" s="127">
        <v>16482.663700000001</v>
      </c>
      <c r="D14" s="127">
        <v>19398.49756</v>
      </c>
      <c r="E14" s="127">
        <v>-2915.8338599999988</v>
      </c>
      <c r="F14" s="230">
        <v>-15.031235542759214</v>
      </c>
      <c r="G14" s="85"/>
      <c r="H14" s="85"/>
      <c r="I14" s="85"/>
      <c r="J14" s="85"/>
      <c r="K14" s="85"/>
      <c r="L14" s="204"/>
      <c r="M14" s="179" t="s">
        <v>899</v>
      </c>
      <c r="N14" s="85" t="s">
        <v>903</v>
      </c>
      <c r="O14" s="204"/>
      <c r="P14" s="204"/>
      <c r="Q14" s="204"/>
      <c r="R14" s="204"/>
    </row>
    <row r="15" spans="1:18" s="120" customFormat="1" ht="13.2" x14ac:dyDescent="0.25">
      <c r="A15" s="44"/>
      <c r="B15" s="44" t="str">
        <f>IF(Index!$AJ$5=1,'3.2 Fee_income'!N15,M15)</f>
        <v xml:space="preserve">       Compraventa valores</v>
      </c>
      <c r="C15" s="127">
        <v>25787.675309999999</v>
      </c>
      <c r="D15" s="127">
        <v>23637.553680000001</v>
      </c>
      <c r="E15" s="127">
        <v>2150.1216299999978</v>
      </c>
      <c r="F15" s="230">
        <v>9.0962104586112051</v>
      </c>
      <c r="G15" s="85"/>
      <c r="H15" s="85"/>
      <c r="I15" s="85"/>
      <c r="J15" s="85"/>
      <c r="K15" s="85"/>
      <c r="L15" s="204"/>
      <c r="M15" s="179" t="s">
        <v>900</v>
      </c>
      <c r="N15" s="85" t="s">
        <v>904</v>
      </c>
      <c r="O15" s="204"/>
      <c r="P15" s="204"/>
      <c r="Q15" s="204"/>
      <c r="R15" s="204"/>
    </row>
    <row r="16" spans="1:18" s="120" customFormat="1" ht="13.2" x14ac:dyDescent="0.25">
      <c r="A16" s="44"/>
      <c r="B16" s="44" t="str">
        <f>IF(Index!$AJ$5=1,'3.2 Fee_income'!N16,M16)</f>
        <v xml:space="preserve">       Administración y custodia de valores</v>
      </c>
      <c r="C16" s="127">
        <v>36232.591909999996</v>
      </c>
      <c r="D16" s="127">
        <v>32146.416860000001</v>
      </c>
      <c r="E16" s="127">
        <v>4086.1750499999944</v>
      </c>
      <c r="F16" s="230">
        <v>12.711136882830786</v>
      </c>
      <c r="G16" s="85"/>
      <c r="H16" s="85"/>
      <c r="I16" s="85"/>
      <c r="J16" s="85"/>
      <c r="K16" s="85"/>
      <c r="L16" s="204"/>
      <c r="M16" s="179" t="s">
        <v>901</v>
      </c>
      <c r="N16" s="85" t="s">
        <v>905</v>
      </c>
      <c r="O16" s="204"/>
      <c r="P16" s="204"/>
      <c r="Q16" s="204"/>
      <c r="R16" s="204"/>
    </row>
    <row r="17" spans="1:18" s="120" customFormat="1" ht="13.2" x14ac:dyDescent="0.25">
      <c r="A17" s="44"/>
      <c r="B17" s="44" t="str">
        <f>IF(Index!$AJ$5=1,'3.2 Fee_income'!N17,M17)</f>
        <v xml:space="preserve">       Gestión de patrimonio</v>
      </c>
      <c r="C17" s="127">
        <v>20483.628140000001</v>
      </c>
      <c r="D17" s="127">
        <v>16729.13984</v>
      </c>
      <c r="E17" s="127">
        <v>3754.4883000000009</v>
      </c>
      <c r="F17" s="230">
        <v>22.442805403675798</v>
      </c>
      <c r="G17" s="85"/>
      <c r="H17" s="85"/>
      <c r="I17" s="85"/>
      <c r="J17" s="85"/>
      <c r="K17" s="85"/>
      <c r="L17" s="204"/>
      <c r="M17" s="179" t="s">
        <v>902</v>
      </c>
      <c r="N17" s="85" t="s">
        <v>276</v>
      </c>
      <c r="O17" s="204"/>
      <c r="P17" s="204"/>
      <c r="Q17" s="204"/>
      <c r="R17" s="204"/>
    </row>
    <row r="18" spans="1:18" s="120" customFormat="1" ht="13.2" x14ac:dyDescent="0.25">
      <c r="A18" s="44"/>
      <c r="B18" s="44" t="str">
        <f>IF(Index!$AJ$5=1,'3.2 Fee_income'!N18,M18)</f>
        <v>Por comercialización de productos financieros no bancarios</v>
      </c>
      <c r="C18" s="127">
        <v>196530.69717</v>
      </c>
      <c r="D18" s="127">
        <v>167169.19965999998</v>
      </c>
      <c r="E18" s="127">
        <v>29361.497510000016</v>
      </c>
      <c r="F18" s="230">
        <v>17.563939750694153</v>
      </c>
      <c r="G18" s="85"/>
      <c r="H18" s="85"/>
      <c r="I18" s="85"/>
      <c r="J18" s="85"/>
      <c r="K18" s="85"/>
      <c r="L18" s="204"/>
      <c r="M18" s="179" t="s">
        <v>636</v>
      </c>
      <c r="N18" s="85" t="s">
        <v>277</v>
      </c>
      <c r="O18" s="204"/>
      <c r="P18" s="204"/>
      <c r="Q18" s="204"/>
      <c r="R18" s="204"/>
    </row>
    <row r="19" spans="1:18" s="120" customFormat="1" ht="13.2" x14ac:dyDescent="0.25">
      <c r="A19" s="44"/>
      <c r="B19" s="44" t="str">
        <f>IF(Index!$AJ$5=1,'3.2 Fee_income'!N19,M19)</f>
        <v xml:space="preserve">      Gestión de activos</v>
      </c>
      <c r="C19" s="127">
        <v>143132.11796999999</v>
      </c>
      <c r="D19" s="127">
        <v>117777.21591</v>
      </c>
      <c r="E19" s="127">
        <v>25354.902059999993</v>
      </c>
      <c r="F19" s="230">
        <v>21.527849732307356</v>
      </c>
      <c r="G19" s="85"/>
      <c r="H19" s="85"/>
      <c r="I19" s="85"/>
      <c r="J19" s="85"/>
      <c r="K19" s="85"/>
      <c r="L19" s="204"/>
      <c r="M19" s="179" t="s">
        <v>491</v>
      </c>
      <c r="N19" s="85" t="s">
        <v>278</v>
      </c>
      <c r="O19" s="204"/>
      <c r="P19" s="204"/>
      <c r="Q19" s="204"/>
      <c r="R19" s="204"/>
    </row>
    <row r="20" spans="1:18" s="120" customFormat="1" ht="13.2" x14ac:dyDescent="0.25">
      <c r="A20" s="44"/>
      <c r="B20" s="44" t="str">
        <f>IF(Index!$AJ$5=1,'3.2 Fee_income'!N20,M20)</f>
        <v xml:space="preserve">      Seguros y FFPP</v>
      </c>
      <c r="C20" s="127">
        <v>53398.579199999993</v>
      </c>
      <c r="D20" s="127">
        <v>49391.983749999999</v>
      </c>
      <c r="E20" s="127">
        <v>4006.5954499999934</v>
      </c>
      <c r="F20" s="230">
        <v>8.1118334308651718</v>
      </c>
      <c r="G20" s="85"/>
      <c r="H20" s="85"/>
      <c r="I20" s="85"/>
      <c r="J20" s="85"/>
      <c r="K20" s="85"/>
      <c r="L20" s="204"/>
      <c r="M20" s="179" t="s">
        <v>637</v>
      </c>
      <c r="N20" s="85" t="s">
        <v>279</v>
      </c>
      <c r="O20" s="204"/>
      <c r="P20" s="204"/>
      <c r="Q20" s="204"/>
      <c r="R20" s="204"/>
    </row>
    <row r="21" spans="1:18" s="120" customFormat="1" ht="13.2" x14ac:dyDescent="0.25">
      <c r="A21" s="44"/>
      <c r="B21" s="194" t="str">
        <f>IF(Index!$AJ$5=1,'3.2 Fee_income'!N21,M21)</f>
        <v>Otras comisiones</v>
      </c>
      <c r="C21" s="195">
        <v>64475.00546</v>
      </c>
      <c r="D21" s="195">
        <v>28489.101780000001</v>
      </c>
      <c r="E21" s="195">
        <v>35985.903680000003</v>
      </c>
      <c r="F21" s="583">
        <v>126.31463061872638</v>
      </c>
      <c r="G21" s="140"/>
      <c r="H21" s="85"/>
      <c r="I21" s="85"/>
      <c r="J21" s="85"/>
      <c r="K21" s="85"/>
      <c r="L21" s="204"/>
      <c r="M21" s="179" t="s">
        <v>492</v>
      </c>
      <c r="N21" s="85" t="s">
        <v>280</v>
      </c>
      <c r="O21" s="204"/>
      <c r="P21" s="204"/>
      <c r="Q21" s="204"/>
      <c r="R21" s="204"/>
    </row>
    <row r="22" spans="1:18" s="120" customFormat="1" ht="13.2" x14ac:dyDescent="0.25">
      <c r="A22" s="44"/>
      <c r="B22" s="302" t="str">
        <f>IF(Index!$AJ$5=1,'3.2 Fee_income'!N22,M22)</f>
        <v>Total Comisiones Netas</v>
      </c>
      <c r="C22" s="296">
        <v>440407.48978999996</v>
      </c>
      <c r="D22" s="296">
        <v>380143.20650999993</v>
      </c>
      <c r="E22" s="296">
        <v>60264.283280000032</v>
      </c>
      <c r="F22" s="297">
        <v>15.853047548388778</v>
      </c>
      <c r="G22" s="85"/>
      <c r="H22" s="85"/>
      <c r="I22" s="85"/>
      <c r="J22" s="85"/>
      <c r="K22" s="85"/>
      <c r="L22" s="204"/>
      <c r="M22" s="168" t="s">
        <v>638</v>
      </c>
      <c r="N22" s="140" t="s">
        <v>453</v>
      </c>
      <c r="O22" s="204"/>
      <c r="P22" s="204"/>
      <c r="Q22" s="204"/>
      <c r="R22" s="204"/>
    </row>
    <row r="23" spans="1:18" s="120" customFormat="1" ht="13.2" x14ac:dyDescent="0.25">
      <c r="A23" s="44"/>
      <c r="B23" s="44"/>
      <c r="C23" s="44"/>
      <c r="D23" s="44"/>
      <c r="E23" s="44"/>
      <c r="F23" s="44"/>
      <c r="G23" s="85"/>
      <c r="H23" s="85"/>
      <c r="I23" s="85"/>
      <c r="J23" s="85"/>
      <c r="K23" s="85"/>
      <c r="L23" s="204"/>
      <c r="M23" s="179"/>
      <c r="N23" s="85"/>
      <c r="O23" s="204"/>
      <c r="P23" s="204"/>
      <c r="Q23" s="204"/>
      <c r="R23" s="204"/>
    </row>
    <row r="24" spans="1:18" s="120" customFormat="1" ht="13.2" x14ac:dyDescent="0.25">
      <c r="A24" s="44"/>
      <c r="B24" s="44"/>
      <c r="C24" s="44"/>
      <c r="D24" s="44"/>
      <c r="E24" s="44"/>
      <c r="F24" s="44"/>
      <c r="G24" s="85"/>
      <c r="H24" s="85"/>
      <c r="I24" s="85"/>
      <c r="J24" s="85"/>
      <c r="K24" s="85"/>
      <c r="L24" s="204"/>
      <c r="M24" s="179"/>
      <c r="N24" s="85"/>
      <c r="O24" s="204"/>
      <c r="P24" s="204"/>
      <c r="Q24" s="204"/>
      <c r="R24" s="204"/>
    </row>
    <row r="25" spans="1:18" s="120" customFormat="1" ht="13.2" x14ac:dyDescent="0.25">
      <c r="A25" s="44"/>
      <c r="B25" s="247" t="str">
        <f>IF(Index!$AJ$5=1,'3.2 Fee_income'!N25,M25)</f>
        <v>Comisiones percibidas</v>
      </c>
      <c r="C25" s="269">
        <v>547965.67836999998</v>
      </c>
      <c r="D25" s="269">
        <v>474253.50140000001</v>
      </c>
      <c r="E25" s="269">
        <v>73712.176969999971</v>
      </c>
      <c r="F25" s="291">
        <v>15.542779705874823</v>
      </c>
      <c r="G25" s="85"/>
      <c r="H25" s="85"/>
      <c r="I25" s="85"/>
      <c r="J25" s="85"/>
      <c r="K25" s="85"/>
      <c r="L25" s="204"/>
      <c r="M25" s="168" t="s">
        <v>640</v>
      </c>
      <c r="N25" s="140" t="s">
        <v>863</v>
      </c>
      <c r="O25" s="204"/>
      <c r="P25" s="204"/>
      <c r="Q25" s="204"/>
      <c r="R25" s="204"/>
    </row>
    <row r="26" spans="1:18" s="120" customFormat="1" ht="13.2" x14ac:dyDescent="0.25">
      <c r="A26" s="44"/>
      <c r="B26" s="44" t="str">
        <f>IF(Index!$AJ$5=1,'3.2 Fee_income'!N26,M26)</f>
        <v>Gestión de activos &amp; Brokerage</v>
      </c>
      <c r="C26" s="127">
        <v>318891.42345999996</v>
      </c>
      <c r="D26" s="127">
        <v>249068.69238999998</v>
      </c>
      <c r="E26" s="127">
        <v>69822.73106999998</v>
      </c>
      <c r="F26" s="230">
        <v>28.033523764066356</v>
      </c>
      <c r="G26" s="85"/>
      <c r="H26" s="85"/>
      <c r="I26" s="85"/>
      <c r="J26" s="85"/>
      <c r="K26" s="85"/>
      <c r="L26" s="204"/>
      <c r="M26" s="179" t="s">
        <v>871</v>
      </c>
      <c r="N26" s="179" t="s">
        <v>868</v>
      </c>
      <c r="O26" s="204"/>
      <c r="P26" s="204"/>
      <c r="Q26" s="204"/>
      <c r="R26" s="204"/>
    </row>
    <row r="27" spans="1:18" s="120" customFormat="1" ht="13.2" x14ac:dyDescent="0.25">
      <c r="A27" s="44"/>
      <c r="B27" s="44" t="str">
        <f>IF(Index!$AJ$5=1,'3.2 Fee_income'!N27,M27)</f>
        <v>Transaccionales</v>
      </c>
      <c r="C27" s="127">
        <v>194191.07266000003</v>
      </c>
      <c r="D27" s="127">
        <v>192087.02985000002</v>
      </c>
      <c r="E27" s="127">
        <v>2104.0428100000136</v>
      </c>
      <c r="F27" s="230">
        <v>1.0953591253105699</v>
      </c>
      <c r="G27" s="44"/>
      <c r="H27" s="210"/>
      <c r="I27" s="210"/>
      <c r="J27" s="210"/>
      <c r="K27" s="210"/>
      <c r="L27" s="132"/>
      <c r="M27" s="179" t="s">
        <v>872</v>
      </c>
      <c r="N27" s="179" t="s">
        <v>869</v>
      </c>
    </row>
    <row r="28" spans="1:18" s="120" customFormat="1" ht="13.2" x14ac:dyDescent="0.25">
      <c r="A28" s="44"/>
      <c r="B28" s="44" t="str">
        <f>IF(Index!$AJ$5=1,'3.2 Fee_income'!N28,M28)</f>
        <v>Seguros</v>
      </c>
      <c r="C28" s="127">
        <v>34883.182249999998</v>
      </c>
      <c r="D28" s="127">
        <v>33097.779159999998</v>
      </c>
      <c r="E28" s="127">
        <v>1785.4030899999998</v>
      </c>
      <c r="F28" s="230">
        <v>5.3943289710438682</v>
      </c>
      <c r="G28" s="44"/>
      <c r="H28" s="210"/>
      <c r="I28" s="210"/>
      <c r="J28" s="210"/>
      <c r="K28" s="210"/>
      <c r="L28" s="132"/>
      <c r="M28" s="179" t="s">
        <v>873</v>
      </c>
      <c r="N28" s="179" t="s">
        <v>870</v>
      </c>
    </row>
    <row r="29" spans="1:18" s="120" customFormat="1" ht="13.2" x14ac:dyDescent="0.25">
      <c r="A29" s="44"/>
      <c r="B29" s="44"/>
      <c r="C29" s="433">
        <f>C26+C28+C27-C8</f>
        <v>0</v>
      </c>
      <c r="D29" s="433">
        <f>D26+D28+D27-D8</f>
        <v>0</v>
      </c>
      <c r="E29" s="433">
        <f>E26+E28+E27-E8</f>
        <v>0</v>
      </c>
      <c r="F29" s="433"/>
      <c r="G29" s="44"/>
      <c r="H29" s="210"/>
      <c r="I29" s="210"/>
      <c r="J29" s="210"/>
      <c r="K29" s="210"/>
      <c r="L29" s="132"/>
      <c r="M29" s="179"/>
      <c r="N29" s="85"/>
    </row>
    <row r="30" spans="1:18" s="120" customFormat="1" ht="13.2" x14ac:dyDescent="0.25">
      <c r="A30" s="44"/>
      <c r="B30" s="44"/>
      <c r="C30" s="231"/>
      <c r="D30" s="231"/>
      <c r="E30" s="44"/>
      <c r="F30" s="44"/>
      <c r="G30" s="44"/>
      <c r="H30" s="210"/>
      <c r="I30" s="210"/>
      <c r="J30" s="210"/>
      <c r="K30" s="210"/>
      <c r="L30" s="132"/>
      <c r="M30" s="179"/>
      <c r="N30" s="85"/>
    </row>
    <row r="31" spans="1:18" s="120" customFormat="1" ht="13.2" x14ac:dyDescent="0.25">
      <c r="A31" s="44"/>
      <c r="B31" s="44"/>
      <c r="C31" s="231"/>
      <c r="D31" s="231"/>
      <c r="E31" s="44"/>
      <c r="F31" s="44"/>
      <c r="G31" s="44"/>
      <c r="H31" s="210"/>
      <c r="I31" s="210"/>
      <c r="J31" s="210"/>
      <c r="K31" s="210"/>
      <c r="L31" s="132"/>
      <c r="M31" s="179"/>
      <c r="N31" s="85"/>
    </row>
    <row r="32" spans="1:18" s="120" customFormat="1" ht="19.2" x14ac:dyDescent="0.25">
      <c r="A32" s="44"/>
      <c r="B32" s="216" t="str">
        <f>IF(Index!$AJ$5=1,'3.2 Fee_income'!N32,M32)</f>
        <v>COMISIONES TRIMESTRALES</v>
      </c>
      <c r="C32" s="231"/>
      <c r="D32" s="231"/>
      <c r="E32" s="44"/>
      <c r="F32" s="44"/>
      <c r="G32" s="44"/>
      <c r="H32" s="210"/>
      <c r="I32" s="210"/>
      <c r="J32" s="210"/>
      <c r="K32" s="210"/>
      <c r="L32" s="132"/>
      <c r="M32" s="217" t="s">
        <v>748</v>
      </c>
      <c r="N32" s="217" t="s">
        <v>747</v>
      </c>
    </row>
    <row r="33" spans="1:16" s="120" customFormat="1" ht="13.2" x14ac:dyDescent="0.25">
      <c r="A33" s="44"/>
      <c r="B33" s="131"/>
      <c r="C33" s="158"/>
      <c r="D33" s="158"/>
      <c r="E33" s="677"/>
      <c r="F33" s="673"/>
      <c r="G33" s="44"/>
      <c r="H33" s="677" t="s">
        <v>451</v>
      </c>
      <c r="I33" s="673"/>
      <c r="J33" s="210"/>
      <c r="K33" s="210"/>
      <c r="L33" s="132"/>
      <c r="M33" s="179"/>
      <c r="N33" s="85"/>
    </row>
    <row r="34" spans="1:16" s="120" customFormat="1" thickBot="1" x14ac:dyDescent="0.3">
      <c r="A34" s="44"/>
      <c r="B34" s="181" t="str">
        <f>IF(Index!$AJ$5=1,'3.2 Fee_income'!N34,M34)</f>
        <v>Miles de Euros</v>
      </c>
      <c r="C34" s="349" t="str">
        <f>IF(Index!$AJ$5=1,'3.2 Fee_income'!N55,M55)</f>
        <v>2T26</v>
      </c>
      <c r="D34" s="349" t="str">
        <f>IF(Index!$AJ$5=1,'3.2 Fee_income'!N56,M56)</f>
        <v>1T26</v>
      </c>
      <c r="E34" s="349" t="str">
        <f>IF(Index!$AJ$5=1,'3.2 Fee_income'!N57,M57)</f>
        <v>4T25</v>
      </c>
      <c r="F34" s="349" t="str">
        <f>IF(Index!$AJ$5=1,'3.2 Fee_income'!N58,M58)</f>
        <v>3T25</v>
      </c>
      <c r="G34" s="349" t="str">
        <f>IF(Index!$AJ$5=1,'3.2 Fee_income'!N59,M59)</f>
        <v>2T25</v>
      </c>
      <c r="H34" s="349" t="str">
        <f>IF(Index!$AJ$5=1,'3.2 Fee_income'!N60,M60)</f>
        <v>2T26/2T25</v>
      </c>
      <c r="I34" s="349" t="str">
        <f>IF(Index!$AJ$5=1,'3.2 Fee_income'!N61,M61)</f>
        <v>2T26/1T26</v>
      </c>
      <c r="J34" s="210"/>
      <c r="K34" s="210"/>
      <c r="L34" s="132"/>
      <c r="M34" s="168" t="s">
        <v>129</v>
      </c>
      <c r="N34" s="140" t="s">
        <v>130</v>
      </c>
    </row>
    <row r="35" spans="1:16" s="120" customFormat="1" ht="13.2" x14ac:dyDescent="0.25">
      <c r="A35" s="44"/>
      <c r="B35" s="247" t="str">
        <f>IF(Index!$AJ$5=1,'3.2 Fee_income'!N35,M35)</f>
        <v>Comisiones pagadas</v>
      </c>
      <c r="C35" s="305">
        <v>53440.495869999999</v>
      </c>
      <c r="D35" s="305">
        <v>54117.692710000003</v>
      </c>
      <c r="E35" s="305">
        <v>56357.814549999966</v>
      </c>
      <c r="F35" s="305">
        <v>50859.096449999997</v>
      </c>
      <c r="G35" s="305">
        <v>47968.936270000006</v>
      </c>
      <c r="H35" s="410">
        <v>11.406464319330615</v>
      </c>
      <c r="I35" s="410">
        <v>-1.2513409313824462</v>
      </c>
      <c r="J35" s="352"/>
      <c r="K35" s="348"/>
      <c r="L35" s="132"/>
      <c r="M35" s="168" t="s">
        <v>639</v>
      </c>
      <c r="N35" s="140" t="s">
        <v>862</v>
      </c>
    </row>
    <row r="36" spans="1:16" s="120" customFormat="1" ht="13.2" x14ac:dyDescent="0.25">
      <c r="B36" s="44"/>
      <c r="C36" s="44"/>
      <c r="D36" s="44"/>
      <c r="E36" s="44"/>
      <c r="F36" s="44"/>
      <c r="G36" s="44"/>
      <c r="H36" s="411"/>
      <c r="I36" s="411"/>
      <c r="J36" s="352"/>
      <c r="K36" s="348"/>
      <c r="L36" s="132"/>
      <c r="M36" s="179"/>
      <c r="N36" s="85"/>
    </row>
    <row r="37" spans="1:16" s="120" customFormat="1" ht="13.2" x14ac:dyDescent="0.25">
      <c r="B37" s="247" t="str">
        <f>IF(Index!$AJ$5=1,'3.2 Fee_income'!N37,M37)</f>
        <v>Comisiones percibidas</v>
      </c>
      <c r="C37" s="306">
        <v>290614.48845</v>
      </c>
      <c r="D37" s="306">
        <v>257351.18991999998</v>
      </c>
      <c r="E37" s="306">
        <v>274834.42298999999</v>
      </c>
      <c r="F37" s="306">
        <v>247292.45694000003</v>
      </c>
      <c r="G37" s="306">
        <v>240043.22201999996</v>
      </c>
      <c r="H37" s="412">
        <v>21.067566917505609</v>
      </c>
      <c r="I37" s="412">
        <v>12.925255383641412</v>
      </c>
      <c r="J37" s="352"/>
      <c r="K37" s="348"/>
      <c r="L37" s="132"/>
      <c r="M37" s="168" t="s">
        <v>640</v>
      </c>
      <c r="N37" s="140" t="s">
        <v>863</v>
      </c>
    </row>
    <row r="38" spans="1:16" s="120" customFormat="1" ht="13.2" x14ac:dyDescent="0.25">
      <c r="B38" s="44" t="str">
        <f>IF(Index!$AJ$5=1,'3.2 Fee_income'!N38,M38)</f>
        <v>Por avales y créditos documentarios</v>
      </c>
      <c r="C38" s="231">
        <v>17302.473690000006</v>
      </c>
      <c r="D38" s="231">
        <v>16373.698259999999</v>
      </c>
      <c r="E38" s="231">
        <v>17353.359390000009</v>
      </c>
      <c r="F38" s="231">
        <v>16253.193039999998</v>
      </c>
      <c r="G38" s="231">
        <v>16714.092739999996</v>
      </c>
      <c r="H38" s="411">
        <v>3.520268549138192</v>
      </c>
      <c r="I38" s="411">
        <v>5.6723619505616023</v>
      </c>
      <c r="J38" s="352"/>
      <c r="K38" s="348"/>
      <c r="L38" s="132"/>
      <c r="M38" s="179" t="s">
        <v>634</v>
      </c>
      <c r="N38" s="85" t="s">
        <v>268</v>
      </c>
    </row>
    <row r="39" spans="1:16" s="120" customFormat="1" ht="13.2" x14ac:dyDescent="0.25">
      <c r="B39" s="44" t="str">
        <f>IF(Index!$AJ$5=1,'3.2 Fee_income'!N39,M39)</f>
        <v>Por cambio de divisas y billetes de bancos extranjeros</v>
      </c>
      <c r="C39" s="231">
        <v>23463.408340000005</v>
      </c>
      <c r="D39" s="231">
        <v>21921.504290000001</v>
      </c>
      <c r="E39" s="231">
        <v>22973.613890000004</v>
      </c>
      <c r="F39" s="231">
        <v>23420.921679999996</v>
      </c>
      <c r="G39" s="231">
        <v>22584.906330000002</v>
      </c>
      <c r="H39" s="411">
        <v>3.8897748662923224</v>
      </c>
      <c r="I39" s="411">
        <v>7.0337511039485534</v>
      </c>
      <c r="J39" s="352"/>
      <c r="K39" s="348"/>
      <c r="L39" s="132"/>
      <c r="M39" s="179" t="s">
        <v>488</v>
      </c>
      <c r="N39" s="85" t="s">
        <v>269</v>
      </c>
    </row>
    <row r="40" spans="1:16" s="120" customFormat="1" ht="13.2" x14ac:dyDescent="0.25">
      <c r="B40" s="44" t="str">
        <f>IF(Index!$AJ$5=1,'3.2 Fee_income'!N40,M40)</f>
        <v>Por compromisos contingentes</v>
      </c>
      <c r="C40" s="231">
        <v>5538.0859000000009</v>
      </c>
      <c r="D40" s="231">
        <v>5499.6961700000002</v>
      </c>
      <c r="E40" s="231">
        <v>5648.756129999997</v>
      </c>
      <c r="F40" s="231">
        <v>5631.5634500000006</v>
      </c>
      <c r="G40" s="231">
        <v>5532.4558000000006</v>
      </c>
      <c r="H40" s="411">
        <v>0.10176493411841285</v>
      </c>
      <c r="I40" s="411">
        <v>0.69803365155716923</v>
      </c>
      <c r="J40" s="352"/>
      <c r="K40" s="348"/>
      <c r="L40" s="132"/>
      <c r="M40" s="179" t="s">
        <v>635</v>
      </c>
      <c r="N40" s="85" t="s">
        <v>270</v>
      </c>
    </row>
    <row r="41" spans="1:16" s="120" customFormat="1" ht="13.2" x14ac:dyDescent="0.25">
      <c r="B41" s="44" t="str">
        <f>IF(Index!$AJ$5=1,'3.2 Fee_income'!N41,M41)</f>
        <v>Por cobros y pagos</v>
      </c>
      <c r="C41" s="231">
        <v>50724.193160000003</v>
      </c>
      <c r="D41" s="231">
        <v>47150.356869999996</v>
      </c>
      <c r="E41" s="231">
        <v>50650.43779000004</v>
      </c>
      <c r="F41" s="231">
        <v>51479.316199999987</v>
      </c>
      <c r="G41" s="231">
        <v>50002.345320000008</v>
      </c>
      <c r="H41" s="411">
        <v>1.4436279646092305</v>
      </c>
      <c r="I41" s="411">
        <v>7.5796590465975973</v>
      </c>
      <c r="J41" s="352"/>
      <c r="K41" s="348"/>
      <c r="L41" s="132"/>
      <c r="M41" s="179" t="s">
        <v>489</v>
      </c>
      <c r="N41" s="85" t="s">
        <v>271</v>
      </c>
    </row>
    <row r="42" spans="1:16" s="120" customFormat="1" ht="13.2" x14ac:dyDescent="0.25">
      <c r="B42" s="44" t="str">
        <f>IF(Index!$AJ$5=1,'3.2 Fee_income'!N42,M42)</f>
        <v>Por servicio de valores</v>
      </c>
      <c r="C42" s="231">
        <v>49649.925139999999</v>
      </c>
      <c r="D42" s="231">
        <v>49336.63392</v>
      </c>
      <c r="E42" s="231">
        <v>48726.481939999991</v>
      </c>
      <c r="F42" s="231">
        <v>45670.531819999997</v>
      </c>
      <c r="G42" s="231">
        <v>46550.02276</v>
      </c>
      <c r="H42" s="411">
        <v>6.6592929416647175</v>
      </c>
      <c r="I42" s="411">
        <v>0.6350072858801129</v>
      </c>
      <c r="J42" s="352"/>
      <c r="K42" s="348"/>
      <c r="L42" s="132"/>
      <c r="M42" s="179" t="s">
        <v>490</v>
      </c>
      <c r="N42" s="85" t="s">
        <v>272</v>
      </c>
    </row>
    <row r="43" spans="1:16" s="120" customFormat="1" ht="13.2" x14ac:dyDescent="0.25">
      <c r="B43" s="44" t="str">
        <f>IF(Index!$AJ$5=1,'3.2 Fee_income'!N43,M43)</f>
        <v xml:space="preserve">        Aseguramiento y colocación de valores</v>
      </c>
      <c r="C43" s="231">
        <v>8511.323550000001</v>
      </c>
      <c r="D43" s="231">
        <v>7971.34015</v>
      </c>
      <c r="E43" s="231">
        <v>9544.2170000000006</v>
      </c>
      <c r="F43" s="231">
        <v>8348.0097600000008</v>
      </c>
      <c r="G43" s="231">
        <v>10874.550360000001</v>
      </c>
      <c r="H43" s="411">
        <v>-21.731719765560953</v>
      </c>
      <c r="I43" s="411">
        <v>6.7740604445289039</v>
      </c>
      <c r="J43" s="352"/>
      <c r="K43" s="348"/>
      <c r="L43" s="132"/>
      <c r="M43" s="179" t="s">
        <v>789</v>
      </c>
      <c r="N43" s="85" t="s">
        <v>273</v>
      </c>
    </row>
    <row r="44" spans="1:16" s="120" customFormat="1" ht="13.2" x14ac:dyDescent="0.25">
      <c r="B44" s="44" t="str">
        <f>IF(Index!$AJ$5=1,'3.2 Fee_income'!N44,M44)</f>
        <v xml:space="preserve">        Compraventa valores</v>
      </c>
      <c r="C44" s="231">
        <v>12774.069529999999</v>
      </c>
      <c r="D44" s="231">
        <v>13013.60578</v>
      </c>
      <c r="E44" s="231">
        <v>11975.232309999989</v>
      </c>
      <c r="F44" s="231">
        <v>11886.525410000006</v>
      </c>
      <c r="G44" s="231">
        <v>11146.388340000001</v>
      </c>
      <c r="H44" s="411">
        <v>14.602767644106658</v>
      </c>
      <c r="I44" s="411">
        <v>-1.8406601064259458</v>
      </c>
      <c r="J44" s="352"/>
      <c r="K44" s="348"/>
      <c r="L44" s="132"/>
      <c r="M44" s="179" t="s">
        <v>790</v>
      </c>
      <c r="N44" s="85" t="s">
        <v>274</v>
      </c>
      <c r="O44" s="132"/>
      <c r="P44" s="132"/>
    </row>
    <row r="45" spans="1:16" s="120" customFormat="1" ht="13.2" x14ac:dyDescent="0.25">
      <c r="B45" s="44" t="str">
        <f>IF(Index!$AJ$5=1,'3.2 Fee_income'!N45,M45)</f>
        <v xml:space="preserve">        Administración y custodia de valores</v>
      </c>
      <c r="C45" s="231">
        <v>18134.686009999998</v>
      </c>
      <c r="D45" s="231">
        <v>18097.905899999998</v>
      </c>
      <c r="E45" s="231">
        <v>16972.297350000001</v>
      </c>
      <c r="F45" s="231">
        <v>16108.298319999996</v>
      </c>
      <c r="G45" s="231">
        <v>16172.844640000001</v>
      </c>
      <c r="H45" s="411">
        <v>12.130465689058868</v>
      </c>
      <c r="I45" s="411">
        <v>0.20322854038046301</v>
      </c>
      <c r="J45" s="352"/>
      <c r="K45" s="348"/>
      <c r="L45" s="132"/>
      <c r="M45" s="179" t="s">
        <v>791</v>
      </c>
      <c r="N45" s="85" t="s">
        <v>275</v>
      </c>
      <c r="O45" s="132"/>
      <c r="P45" s="132"/>
    </row>
    <row r="46" spans="1:16" s="120" customFormat="1" ht="13.2" x14ac:dyDescent="0.25">
      <c r="B46" s="44" t="str">
        <f>IF(Index!$AJ$5=1,'3.2 Fee_income'!N46,M46)</f>
        <v xml:space="preserve">        Gestión de patrimonio</v>
      </c>
      <c r="C46" s="231">
        <v>10229.84605</v>
      </c>
      <c r="D46" s="231">
        <v>10253.782090000001</v>
      </c>
      <c r="E46" s="231">
        <v>10234.735279999999</v>
      </c>
      <c r="F46" s="231">
        <v>9327.6983300000047</v>
      </c>
      <c r="G46" s="231">
        <v>8356.2394199999999</v>
      </c>
      <c r="H46" s="411">
        <v>22.421648493168718</v>
      </c>
      <c r="I46" s="411">
        <v>-0.23343620714686458</v>
      </c>
      <c r="J46" s="352"/>
      <c r="K46" s="348"/>
      <c r="L46" s="132"/>
      <c r="M46" s="179" t="s">
        <v>792</v>
      </c>
      <c r="N46" s="85" t="s">
        <v>454</v>
      </c>
      <c r="O46" s="132"/>
      <c r="P46" s="132"/>
    </row>
    <row r="47" spans="1:16" s="120" customFormat="1" ht="13.2" x14ac:dyDescent="0.25">
      <c r="B47" s="44" t="str">
        <f>IF(Index!$AJ$5=1,'3.2 Fee_income'!N47,M47)</f>
        <v>Por comercialización de productos financieros no bancarios</v>
      </c>
      <c r="C47" s="231">
        <v>98937.474019999994</v>
      </c>
      <c r="D47" s="231">
        <v>97593.223150000005</v>
      </c>
      <c r="E47" s="231">
        <v>94884.732590000101</v>
      </c>
      <c r="F47" s="231">
        <v>87769.937289999987</v>
      </c>
      <c r="G47" s="231">
        <v>82170.581399999981</v>
      </c>
      <c r="H47" s="411">
        <v>20.404982335928825</v>
      </c>
      <c r="I47" s="411">
        <v>1.3774018590756922</v>
      </c>
      <c r="J47" s="352"/>
      <c r="K47" s="348"/>
      <c r="L47" s="132"/>
      <c r="M47" s="179" t="s">
        <v>636</v>
      </c>
      <c r="N47" s="85" t="s">
        <v>277</v>
      </c>
      <c r="O47" s="132"/>
      <c r="P47" s="132"/>
    </row>
    <row r="48" spans="1:16" s="120" customFormat="1" ht="13.2" x14ac:dyDescent="0.25">
      <c r="B48" s="44" t="str">
        <f>IF(Index!$AJ$5=1,'3.2 Fee_income'!N48,M48)</f>
        <v xml:space="preserve">        Gestión de activos</v>
      </c>
      <c r="C48" s="231">
        <v>72050.925919999994</v>
      </c>
      <c r="D48" s="231">
        <v>71081.192049999998</v>
      </c>
      <c r="E48" s="231">
        <v>68599.237760000018</v>
      </c>
      <c r="F48" s="231">
        <v>62542.90656999997</v>
      </c>
      <c r="G48" s="231">
        <v>57116.540019999993</v>
      </c>
      <c r="H48" s="411">
        <v>26.1472174168298</v>
      </c>
      <c r="I48" s="411">
        <v>1.3642622500166643</v>
      </c>
      <c r="J48" s="352"/>
      <c r="K48" s="348"/>
      <c r="L48" s="132"/>
      <c r="M48" s="179" t="s">
        <v>491</v>
      </c>
      <c r="N48" s="85" t="s">
        <v>455</v>
      </c>
      <c r="O48" s="132"/>
      <c r="P48" s="132"/>
    </row>
    <row r="49" spans="2:16" s="120" customFormat="1" ht="13.2" x14ac:dyDescent="0.25">
      <c r="B49" s="44" t="str">
        <f>IF(Index!$AJ$5=1,'3.2 Fee_income'!N49,M49)</f>
        <v xml:space="preserve">        Seguros y FFPP</v>
      </c>
      <c r="C49" s="231">
        <v>26886.548099999993</v>
      </c>
      <c r="D49" s="231">
        <v>26512.0311</v>
      </c>
      <c r="E49" s="231">
        <v>26285.49483</v>
      </c>
      <c r="F49" s="231">
        <v>25227.030720000013</v>
      </c>
      <c r="G49" s="231">
        <v>25054.041379999999</v>
      </c>
      <c r="H49" s="411">
        <v>7.3142160668052423</v>
      </c>
      <c r="I49" s="411">
        <v>1.4126303585996947</v>
      </c>
      <c r="J49" s="352"/>
      <c r="K49" s="348"/>
      <c r="L49" s="132"/>
      <c r="M49" s="179" t="s">
        <v>637</v>
      </c>
      <c r="N49" s="85" t="s">
        <v>456</v>
      </c>
      <c r="O49" s="132"/>
      <c r="P49" s="132"/>
    </row>
    <row r="50" spans="2:16" s="120" customFormat="1" ht="13.2" x14ac:dyDescent="0.25">
      <c r="B50" s="44" t="str">
        <f>IF(Index!$AJ$5=1,'3.2 Fee_income'!N50,M50)</f>
        <v>Otras comisiones</v>
      </c>
      <c r="C50" s="307">
        <v>44998.928199999995</v>
      </c>
      <c r="D50" s="231">
        <v>19476.077260000002</v>
      </c>
      <c r="E50" s="231">
        <v>34597.041259999991</v>
      </c>
      <c r="F50" s="231">
        <v>17066.993459999998</v>
      </c>
      <c r="G50" s="231">
        <v>16488.817670000004</v>
      </c>
      <c r="H50" s="411">
        <v>172.90572981391929</v>
      </c>
      <c r="I50" s="411">
        <v>131.04718470396944</v>
      </c>
      <c r="J50" s="352"/>
      <c r="K50" s="348"/>
      <c r="L50" s="132"/>
      <c r="M50" s="179" t="s">
        <v>492</v>
      </c>
      <c r="N50" s="85" t="s">
        <v>280</v>
      </c>
      <c r="O50" s="132"/>
      <c r="P50" s="132"/>
    </row>
    <row r="51" spans="2:16" s="120" customFormat="1" ht="13.2" x14ac:dyDescent="0.25">
      <c r="B51" s="302" t="str">
        <f>IF(Index!$AJ$5=1,'3.2 Fee_income'!N51,M51)</f>
        <v>Total Comisiones Netas</v>
      </c>
      <c r="C51" s="308">
        <v>237173.99257999999</v>
      </c>
      <c r="D51" s="308">
        <v>203233.49720999997</v>
      </c>
      <c r="E51" s="308">
        <v>218476.60843999998</v>
      </c>
      <c r="F51" s="308">
        <v>196433.36049000011</v>
      </c>
      <c r="G51" s="308">
        <v>192074.28574999992</v>
      </c>
      <c r="H51" s="413">
        <v>23.480345978587135</v>
      </c>
      <c r="I51" s="413">
        <v>16.700246679773219</v>
      </c>
      <c r="J51" s="352"/>
      <c r="K51" s="348"/>
      <c r="L51" s="132"/>
      <c r="M51" s="168" t="s">
        <v>638</v>
      </c>
      <c r="N51" s="140" t="s">
        <v>453</v>
      </c>
      <c r="O51" s="132"/>
      <c r="P51" s="132"/>
    </row>
    <row r="52" spans="2:16" s="120" customFormat="1" ht="13.2" x14ac:dyDescent="0.25">
      <c r="H52" s="132"/>
      <c r="I52" s="132"/>
      <c r="J52" s="132"/>
      <c r="K52" s="348"/>
      <c r="L52" s="132"/>
      <c r="M52" s="179"/>
      <c r="N52" s="204"/>
      <c r="O52" s="132"/>
      <c r="P52" s="132"/>
    </row>
    <row r="53" spans="2:16" s="120" customFormat="1" ht="13.2" x14ac:dyDescent="0.25">
      <c r="H53" s="132"/>
      <c r="I53" s="132"/>
      <c r="J53" s="132"/>
      <c r="K53" s="348"/>
      <c r="L53" s="132"/>
      <c r="M53" s="179"/>
      <c r="N53" s="204"/>
      <c r="O53" s="132"/>
      <c r="P53" s="132"/>
    </row>
    <row r="54" spans="2:16" s="120" customFormat="1" ht="13.2" x14ac:dyDescent="0.25">
      <c r="B54" s="247" t="str">
        <f>IF(Index!$AJ$5=1,'3.2 Fee_income'!N54,M54)</f>
        <v>Comisiones percibidas</v>
      </c>
      <c r="C54" s="306">
        <v>290614.48844999995</v>
      </c>
      <c r="D54" s="306">
        <v>257351.18992000003</v>
      </c>
      <c r="E54" s="306">
        <v>274834.42298999993</v>
      </c>
      <c r="F54" s="306">
        <v>247292.45693999995</v>
      </c>
      <c r="G54" s="306">
        <v>240043.22201999999</v>
      </c>
      <c r="H54" s="412">
        <v>21.067566917505566</v>
      </c>
      <c r="I54" s="412">
        <v>12.925255383641362</v>
      </c>
      <c r="J54" s="132"/>
      <c r="K54" s="348"/>
      <c r="L54" s="132"/>
      <c r="M54" s="168" t="s">
        <v>640</v>
      </c>
      <c r="N54" s="140" t="s">
        <v>863</v>
      </c>
      <c r="O54" s="132"/>
      <c r="P54" s="132"/>
    </row>
    <row r="55" spans="2:16" s="120" customFormat="1" ht="13.2" x14ac:dyDescent="0.25">
      <c r="B55" s="246" t="str">
        <f>IF(Index!$AJ$5=1,N62,M62)</f>
        <v>Gestión de activos &amp; Brokerage</v>
      </c>
      <c r="C55" s="215">
        <v>172896.71512999994</v>
      </c>
      <c r="D55" s="215">
        <v>145994.70833000002</v>
      </c>
      <c r="E55" s="215">
        <v>157336.04824999988</v>
      </c>
      <c r="F55" s="215">
        <v>131465.26899000001</v>
      </c>
      <c r="G55" s="215">
        <v>125405.49053999997</v>
      </c>
      <c r="H55" s="347">
        <v>37.870131830353891</v>
      </c>
      <c r="I55" s="347">
        <v>18.426699917911957</v>
      </c>
      <c r="J55" s="132"/>
      <c r="K55" s="348"/>
      <c r="L55" s="132"/>
      <c r="M55" s="168" t="s">
        <v>964</v>
      </c>
      <c r="N55" s="168" t="s">
        <v>963</v>
      </c>
      <c r="O55" s="132"/>
      <c r="P55" s="132"/>
    </row>
    <row r="56" spans="2:16" s="120" customFormat="1" ht="13.2" x14ac:dyDescent="0.25">
      <c r="B56" s="44" t="str">
        <f>IF(Index!$AJ$5=1,N63,M63)</f>
        <v>Transaccionales</v>
      </c>
      <c r="C56" s="215">
        <v>100289.31388000003</v>
      </c>
      <c r="D56" s="215">
        <v>93901.758780000004</v>
      </c>
      <c r="E56" s="215">
        <v>100248.16393000007</v>
      </c>
      <c r="F56" s="215">
        <v>99456.066329999914</v>
      </c>
      <c r="G56" s="215">
        <v>97738.372140000021</v>
      </c>
      <c r="H56" s="411">
        <v>2.6099695382137647</v>
      </c>
      <c r="I56" s="411">
        <v>6.8023806827359472</v>
      </c>
      <c r="J56" s="132"/>
      <c r="K56" s="348"/>
      <c r="L56" s="132"/>
      <c r="M56" s="168" t="s">
        <v>923</v>
      </c>
      <c r="N56" s="168" t="s">
        <v>922</v>
      </c>
      <c r="O56" s="132"/>
      <c r="P56" s="132"/>
    </row>
    <row r="57" spans="2:16" s="120" customFormat="1" ht="13.2" x14ac:dyDescent="0.25">
      <c r="B57" s="44" t="str">
        <f>IF(Index!$AJ$5=1,N64,M64)</f>
        <v>Seguros</v>
      </c>
      <c r="C57" s="215">
        <v>17428.459439999999</v>
      </c>
      <c r="D57" s="215">
        <v>17454.722809999999</v>
      </c>
      <c r="E57" s="215">
        <v>17250.210809999997</v>
      </c>
      <c r="F57" s="215">
        <v>16371.121620000007</v>
      </c>
      <c r="G57" s="215">
        <v>16899.359339999995</v>
      </c>
      <c r="H57" s="411">
        <v>3.1308885109487439</v>
      </c>
      <c r="I57" s="411">
        <v>-0.1504656950779763</v>
      </c>
      <c r="J57" s="132"/>
      <c r="K57" s="348"/>
      <c r="L57" s="132"/>
      <c r="M57" s="168" t="s">
        <v>912</v>
      </c>
      <c r="N57" s="168" t="s">
        <v>913</v>
      </c>
      <c r="O57" s="132"/>
      <c r="P57" s="132"/>
    </row>
    <row r="58" spans="2:16" s="120" customFormat="1" ht="13.2" x14ac:dyDescent="0.25">
      <c r="H58" s="132"/>
      <c r="I58" s="132"/>
      <c r="J58" s="132"/>
      <c r="K58" s="132"/>
      <c r="L58" s="132"/>
      <c r="M58" s="168" t="s">
        <v>864</v>
      </c>
      <c r="N58" s="168" t="s">
        <v>865</v>
      </c>
      <c r="O58" s="132"/>
      <c r="P58" s="132"/>
    </row>
    <row r="59" spans="2:16" s="120" customFormat="1" ht="13.2" x14ac:dyDescent="0.25">
      <c r="C59" s="215"/>
      <c r="D59" s="215"/>
      <c r="E59" s="215"/>
      <c r="F59" s="215"/>
      <c r="G59" s="215"/>
      <c r="H59" s="215"/>
      <c r="I59" s="215"/>
      <c r="J59" s="132"/>
      <c r="K59" s="132"/>
      <c r="L59" s="132"/>
      <c r="M59" s="168" t="s">
        <v>815</v>
      </c>
      <c r="N59" s="168" t="s">
        <v>814</v>
      </c>
      <c r="O59" s="132"/>
      <c r="P59" s="132"/>
    </row>
    <row r="60" spans="2:16" s="120" customFormat="1" ht="13.2" x14ac:dyDescent="0.25">
      <c r="D60" s="132"/>
      <c r="E60" s="132"/>
      <c r="H60" s="132"/>
      <c r="I60" s="132"/>
      <c r="J60" s="132"/>
      <c r="K60" s="132"/>
      <c r="L60" s="132"/>
      <c r="M60" s="168" t="s">
        <v>965</v>
      </c>
      <c r="N60" s="168" t="s">
        <v>966</v>
      </c>
      <c r="O60" s="132"/>
      <c r="P60" s="132"/>
    </row>
    <row r="61" spans="2:16" s="120" customFormat="1" ht="13.2" x14ac:dyDescent="0.25">
      <c r="C61" s="433">
        <v>318891.42346000002</v>
      </c>
      <c r="D61" s="215"/>
      <c r="E61" s="215"/>
      <c r="H61" s="132"/>
      <c r="I61" s="132"/>
      <c r="J61" s="132"/>
      <c r="K61" s="132"/>
      <c r="L61" s="132"/>
      <c r="M61" s="168" t="s">
        <v>967</v>
      </c>
      <c r="N61" s="168" t="s">
        <v>968</v>
      </c>
      <c r="O61" s="132"/>
      <c r="P61" s="132"/>
    </row>
    <row r="62" spans="2:16" ht="13.2" x14ac:dyDescent="0.25">
      <c r="C62" s="433">
        <v>194191.07266000003</v>
      </c>
      <c r="D62" s="215"/>
      <c r="E62" s="215"/>
      <c r="M62" s="179" t="s">
        <v>871</v>
      </c>
      <c r="N62" s="179" t="s">
        <v>868</v>
      </c>
      <c r="O62" s="343"/>
      <c r="P62" s="343"/>
    </row>
    <row r="63" spans="2:16" ht="13.2" x14ac:dyDescent="0.25">
      <c r="C63" s="433">
        <v>34883.182249999998</v>
      </c>
      <c r="D63" s="215"/>
      <c r="E63" s="215"/>
      <c r="M63" s="179" t="s">
        <v>872</v>
      </c>
      <c r="N63" s="179" t="s">
        <v>869</v>
      </c>
      <c r="O63" s="343"/>
      <c r="P63" s="343"/>
    </row>
    <row r="64" spans="2:16" ht="13.2" x14ac:dyDescent="0.25">
      <c r="C64" s="132"/>
      <c r="D64" s="132"/>
      <c r="E64" s="343"/>
      <c r="M64" s="179" t="s">
        <v>873</v>
      </c>
      <c r="N64" s="179" t="s">
        <v>870</v>
      </c>
      <c r="O64" s="343"/>
      <c r="P64" s="343"/>
    </row>
    <row r="65" spans="3:16" x14ac:dyDescent="0.3">
      <c r="C65" s="215"/>
      <c r="D65" s="215"/>
      <c r="E65" s="215"/>
      <c r="G65" s="435"/>
      <c r="H65" s="436"/>
      <c r="O65" s="343"/>
      <c r="P65" s="343"/>
    </row>
    <row r="66" spans="3:16" x14ac:dyDescent="0.3">
      <c r="C66" s="215"/>
      <c r="D66" s="215"/>
      <c r="E66" s="215"/>
      <c r="G66" s="435"/>
      <c r="H66" s="436"/>
    </row>
    <row r="67" spans="3:16" x14ac:dyDescent="0.3">
      <c r="C67" s="215"/>
      <c r="D67" s="215"/>
      <c r="E67" s="215"/>
      <c r="G67" s="435"/>
      <c r="H67" s="436"/>
    </row>
    <row r="69" spans="3:16" x14ac:dyDescent="0.3">
      <c r="E69" s="215"/>
    </row>
  </sheetData>
  <mergeCells count="4">
    <mergeCell ref="E2:F2"/>
    <mergeCell ref="E4:F4"/>
    <mergeCell ref="H33:I33"/>
    <mergeCell ref="E33:F33"/>
  </mergeCells>
  <phoneticPr fontId="68" type="noConversion"/>
  <dataValidations disablePrompts="1" count="1">
    <dataValidation type="list" allowBlank="1" sqref="BPT589763:BPT589765 QJT196547:QJT196549 UEF589763:UEF589765 MPH393155:MPH393157 PQB262083:PQB262085 WVD65475:WVD65477 UXX327619:UXX327621 NSV720835:NSV720837 LBX262083:LBX262085 IR393155:IR393157 RDL720835:RDL720837 UOB262083:UOB262085 KSB851907:KSB851909 RNH982979:RNH982981 QJT851907:QJT851909 CTH458691:CTH458693 HHL851907:HHL851909 LVP65475:LVP65477 BZP720835:BZP720837 IBD589763:IBD589765 NSV982979:NSV982981 PGF393155:PGF393157 VRP851907:VRP851909 FAJ196547:FAJ196549 JYJ262083:JYJ262085 BPT982979:BPT982981 AWB917443:AWB917445 SN982979:SN982981 OCR65475:OCR65477 JYJ524227:JYJ524229 UEF982979:UEF982981 QJT786371:QJT786373 BFX589763:BFX589765 GNT131011:GNT131013 SGZ196547:SGZ196549 TUJ6:TUJ8 WBL589763:WBL589765 JYJ6:JYJ8 SN131011:SN131013 BZP589763:BZP589765 SQV131011:SQV131013 JER720835:JER720837 TUJ196547:TUJ196549 QJT524227:QJT524229 SQV458691:SQV458693 AWB327619:AWB327621 AWB851907:AWB851909 OMN458691:OMN458693 QTP262083:QTP262085 FKF982979:FKF982981 TUJ655299:TUJ655301 ACJ458691:ACJ458693 QJT6:QJT8 SGZ262083:SGZ262085 GDX262083:GDX262085 KSB917443:KSB917445 MFL458691:MFL458693 FUB196547:FUB196549 SN524227:SN524229 GXP393155:GXP393157 PGF458691:PGF458693 DWV524227:DWV524229 SN720835:SN720837 NSV458691:NSV458693 OWJ655299:OWJ655301 RNH458691:RNH458693 RDL786371:RDL786373 BPT720835:BPT720837 IR982979:IR982981 AWB6:AWB8 EQN720835:EQN720837 LBX982979:LBX982981 IR458691:IR458693 NSV786371:NSV786373 VHT589763:VHT589765 MFL327619:MFL327621 AWB393155:AWB393157 UXX131011:UXX131013 WVD917443:WVD917445 PZX917443:PZX917445 UOB6:UOB8 RDL131011:RDL131013 LBX196547:LBX196549 HRH458691:HRH458693 UXX589763:UXX589765 KSB524227:KSB524229 OCR393155:OCR393157 BFX65475:BFX65477 PZX720835:PZX720837 LVP262083:LVP262085 SN327619:SN327621 JON393155:JON393157 UOB65475:UOB65477 PQB655299:PQB655301 MFL131011:MFL131013 IBD786371:IBD786373 RXD655299:RXD655301 NSV589763:NSV589765 RDL982979:RDL982981 EQN851907:EQN851909 IUV262083:IUV262085 WBL393155:WBL393157 HHL524227:HHL524229 EQN786371:EQN786373 PZX6:PZX8 LLT262083:LLT262085 EQN196547:EQN196549 LVP851907:LVP851909 QJT982979:QJT982981 PGF982979:PGF982981 UEF786371:UEF786373 HRH982979:HRH982981 KIF393155:KIF393157 DWV655299:DWV655301 SN65475:SN65477 PQB917443:PQB917445 NIZ786371:NIZ786373 IKZ589763:IKZ589765 JYJ393155:JYJ393157 RXD589763:RXD589765 QTP196547:QTP196549 LVP982979:LVP982981 SQV524227:SQV524229 CJL196547:CJL196549 HRH262083:HRH262085 CJL982979:CJL982981 LVP786371:LVP786373 RDL917443:RDL917445 WVD131011:WVD131013 DWV851907:DWV851909 FKF327619:FKF327621 CTH196547:CTH196549 EQN262083:EQN262085 BFX131011:BFX131013 TAR131011:TAR131013 VHT524227:VHT524229 GNT524227:GNT524229 BZP327619:BZP327621 UEF327619:UEF327621 BZP851907:BZP851909 MPH720835:MPH720837 FAJ65475:FAJ65477 WVD6:WVD8 KSB786371:KSB786373 RNH851907:RNH851909 DDD851907:DDD851909 ACJ786371:ACJ786373 MFL196547:MFL196549 LBX851907:LBX851909 IUV982979:IUV982981 UEF458691:UEF458693 EQN327619:EQN327621 AWB524227:AWB524229 TAR393155:TAR393157 GXP65475:GXP65477 TAR851907:TAR851909 NSV327619:NSV327621 OCR262083:OCR262085 KIF589763:KIF589765 IBD131011:IBD131013 TUJ786371:TUJ786373 LBX327619:LBX327621 FKF393155:FKF393157 BFX655299:BFX655301 JER131011:JER131013 GNT851907:GNT851909 JER6:JER8 NSV65475:NSV65477 SGZ720835:SGZ720837 WLH917443:WLH917445 OWJ262083:OWJ262085 AMF917443:AMF917445 GXP131011:GXP131013 FUB589763:FUB589765 SGZ917443:SGZ917445 QTP982979:QTP982981 LBX917443:LBX917445 GDX131011:GDX131013 OWJ589763:OWJ589765 BZP524227:BZP524229 MPH65475:MPH65477 JYJ458691:JYJ458693 EQN524227:EQN524229 PZX327619:PZX327621 KSB65475:KSB65477 RNH196547:RNH196549 TKN851907:TKN851909 RXD786371:RXD786373 PGF524227:PGF524229 IUV524227:IUV524229 SN196547:SN196549 CJL655299:CJL655301 TKN6:TKN8 EGR851907:EGR851909 IUV6:IUV8 AMF786371:AMF786373 EGR6:EGR8 PQB393155:PQB393157 LBX393155:LBX393157 UOB524227:UOB524229 LLT917443:LLT917445 IR720835:IR720837 PGF6:PGF8 PZX65475:PZX65477 VHT131011:VHT131013 VRP720835:VRP720837 RXD720835:RXD720837 LVP6:LVP8 DWV720835:DWV720837 NIZ262083:NIZ262085 TUJ327619:TUJ327621 KIF720835:KIF720837 SN458691:SN458693 FUB524227:FUB524229 DDD458691:DDD458693 MFL851907:MFL851909 RXD982979:RXD982981 WVD851907:WVD851909 IUV196547:IUV196549 QTP524227:QTP524229 VRP393155:VRP393157 MPH917443:MPH917445 UXX851907:UXX851909 RXD262083:RXD262085 VHT6:VHT8 PQB458691:PQB458693 NIZ196547:NIZ196549 PZX786371:PZX786373 MPH196547:MPH196549 IBD851907:IBD851909 RNH327619:RNH327621 SN917443:SN917445 AWB589763:AWB589765 OMN917443:OMN917445 KSB589763:KSB589765 DMZ720835:DMZ720837 DMZ65475:DMZ65477 SGZ327619:SGZ327621 WLH65475:WLH65477 EGR982979:EGR982981 RXD196547:RXD196549 QTP589763:QTP589765 CJL786371:CJL786373 GNT327619:GNT327621 DWV917443:DWV917445 QTP327619:QTP327621 ACJ851907:ACJ851909 SGZ524227:SGZ524229 VHT262083:VHT262085 WLH524227:WLH524229 MFL524227:MFL524229 UOB917443:UOB917445 WLH589763:WLH589765 DWV196547:DWV196549 BPT655299:BPT655301 WLH720835:WLH720837 FKF917443:FKF917445 DDD393155:DDD393157 RNH786371:RNH786373 TUJ262083:TUJ262085 SN393155:SN393157 VRP524227:VRP524229 ACJ655299:ACJ655301 TKN982979:TKN982981 GNT6:GNT8 IBD524227:IBD524229 LLT327619:LLT327621 QJT131011:QJT131013 SQV6:SQV8 LBX720835:LBX720837 UXX6:UXX8 ACJ917443:ACJ917445 SN262083:SN262085 BFX851907:BFX851909 PGF589763:PGF589765 PQB524227:PQB524229 JON589763:JON589765 JER982979:JER982981 IKZ196547:IKZ196549 VHT393155:VHT393157 JON655299:JON655301 FAJ655299:FAJ655301 TKN65475:TKN65477 ACJ982979:ACJ982981 TUJ393155:TUJ393157 IUV131011:IUV131013 WLH131011:WLH131013 BPT262083:BPT262085 BPT131011:BPT131013 LBX655299:LBX655301 BPT917443:BPT917445 DDD589763:DDD589765 JER851907:JER851909 TAR589763:TAR589765 GXP196547:GXP196549 FUB786371:FUB786373 KIF851907:KIF851909 OCR786371:OCR786373 MFL982979:MFL982981 KIF196547:KIF196549 JER65475:JER65477 IR655299:IR655301 RXD393155:RXD393157 OCR524227:OCR524229 IKZ720835:IKZ720837 GXP327619:GXP327621 UOB982979:UOB982981 AMF327619:AMF327621 TKN458691:TKN458693 WVD393155:WVD393157 BZP196547:BZP196549 QJT458691:QJT458693 QJT720835:QJT720837 TAR720835:TAR720837 WBL786371:WBL786373 IBD982979:IBD982981 RDL458691:RDL458693 BZP393155:BZP393157 SGZ786371:SGZ786373 SGZ851907:SGZ851909 SQV982979:SQV982981 OMN982979:OMN982981 WLH786371:WLH786373 KSB982979:KSB982981 EQN589763:EQN589765 DWV65475:DWV65477 IUV458691:IUV458693 PZX393155:PZX393157 LLT720835:LLT720837 OWJ196547:OWJ196549 TUJ851907:TUJ851909 TKN524227:TKN524229 DMZ786371:DMZ786373 RNH655299:RNH655301 GXP851907:GXP851909 GXP6:GXP8 PZX458691:PZX458693 AMF196547:AMF196549 BZP982979:BZP982981 DWV458691:DWV458693 TUJ524227:TUJ524229 NIZ524227:NIZ524229 TKN786371:TKN786373 JON982979:JON982981 IR6:IR8 KIF65475:KIF65477 ACJ393155:ACJ393157 UXX393155:UXX393157 BPT65475:BPT65477 RDL327619:RDL327621 IBD458691:IBD458693 OWJ131011:OWJ131013 EGR131011:EGR131013 AMF458691:AMF458693 HHL786371:HHL786373 IR851907:IR851909 QJT917443:QJT917445 HRH393155:HRH393157 CTH393155:CTH393157 AWB786371:AWB786373 BZP458691:BZP458693 DDD917443:DDD917445 WBL6:WBL8 IR196547:IR196549 LVP589763:LVP589765 WLH262083:WLH262085 TAR655299:TAR655301 UXX524227:UXX524229 PZX262083:PZX262085 HRH589763:HRH589765 ACJ720835:ACJ720837 MZD65475:MZD65477 TKN589763:TKN589765 GNT720835:GNT720837 DMZ131011:DMZ131013 HHL917443:HHL917445 PGF196547:PGF196549 RDL851907:RDL851909 ACJ262083:ACJ262085 OCR131011:OCR131013 EGR327619:EGR327621 WBL458691:WBL458693 HRH131011:HRH131013 BPT327619:BPT327621 JON851907:JON851909 KIF655299:KIF655301 AMF982979:AMF982981 WVD720835:WVD720837 MPH458691:MPH458693 UOB655299:UOB655301 IUV786371:IUV786373 UXX720835:UXX720837 BFX917443:BFX917445 KIF6:KIF8 IBD655299:IBD655301 LVP524227:LVP524229 UOB196547:UOB196549 EQN655299:EQN655301 LVP327619:LVP327621 GDX786371:GDX786373 OMN6:OMN8 KSB393155:KSB393157 VHT65475:VHT65477 VRP786371:VRP786373 FUB327619:FUB327621 WLH327619:WLH327621 PZX655299:PZX655301 QTP720835:QTP720837 GNT65475:GNT65477 HRH851907:HRH851909 IKZ524227:IKZ524229 LLT589763:LLT589765 SQV196547:SQV196549 CTH524227:CTH524229 IKZ393155:IKZ393157 OWJ327619:OWJ327621 TUJ458691:TUJ458693 UXX65475:UXX65477 CTH851907:CTH851909 CJL327619:CJL327621 GDX65475:GDX65477 UEF851907:UEF851909 JER262083:JER262085 UOB393155:UOB393157 VHT851907:VHT851909 VRP196547:VRP196549 OWJ458691:OWJ458693 SQV851907:SQV851909 MPH327619:MPH327621 MZD720835:MZD720837 OCR6:OCR8 GNT786371:GNT786373 GXP262083:GXP262085 HHL393155:HHL393157 QTP851907:QTP851909 IR589763:IR589765 NIZ131011:NIZ131013 MZD982979:MZD982981 TUJ589763:TUJ589765 KIF786371:KIF786373 TAR917443:TAR917445 SN786371:SN786373 MPH982979:MPH982981 LBX589763:LBX589765 GDX720835:GDX720837 PQB720835:PQB720837 EQN982979:EQN982981 JON196547:JON196549 MFL655299:MFL655301 OMN786371:OMN786373 CTH327619:CTH327621 MZD327619:MZD327621 BPT6:BPT8 HHL65475:HHL65477 PZX524227:PZX524229 WBL262083:WBL262085 JON327619:JON327621 IBD196547:IBD196549 TAR327619:TAR327621 LLT6:LLT8 LLT393155:LLT393157 BPT393155:BPT393157 BPT851907:BPT851909 MFL917443:MFL917445 KSB6:KSB8 NSV131011:NSV131013 RNH393155:RNH393157 NSV917443:NSV917445 BZP65475:BZP65477 RNH917443:RNH917445 OWJ524227:OWJ524229 GXP589763:GXP589765 DWV6:DWV8 KSB458691:KSB458693 FUB65475:FUB65477 GDX327619:GDX327621 RNH131011:RNH131013 GXP458691:GXP458693 DMZ6:DMZ8 QJT393155:QJT393157 GDX393155:GDX393157 BZP917443:BZP917445 RNH6:RNH8 EQN917443:EQN917445 DWV393155:DWV393157 OWJ851907:OWJ851909 BZP655299:BZP655301 SGZ982979:SGZ982981 RDL65475:RDL65477 MPH786371:MPH786373 BPT458691:BPT458693 NSV655299:NSV655301 IR917443:IR917445 CTH655299:CTH655301 CJL131011:CJL131013 FAJ851907:FAJ851909 AMF589763:AMF589765 GDX917443:GDX917445 MPH655299:MPH655301 KSB720835:KSB720837 IUV589763:IUV589765 IKZ131011:IKZ131013 MZD262083:MZD262085 IR131011:IR131013 OMN327619:OMN327621 SGZ655299:SGZ655301 GDX589763:GDX589765 TAR6:TAR8 MFL393155:MFL393157 TAR196547:TAR196549 IBD262083:IBD262085 KIF982979:KIF982981 CJL65475:CJL65477 JYJ327619:JYJ327621 GNT393155:GNT393157 OWJ786371:OWJ786373 HRH524227:HRH524229 HHL6:HHL8 SQV65475:SQV65477 QJT327619:QJT327621 IUV851907:IUV851909 JON720835:JON720837 LVP393155:LVP393157 LVP720835:LVP720837 TAR458691:TAR458693 WVD524227:WVD524229 KSB131011:KSB131013 AMF6:AMF8 QJT262083:QJT262085 JER458691:JER458693 BZP786371:BZP786373 DDD196547:DDD196549 UXX917443:UXX917445 GDX196547:GDX196549 BFX393155:BFX393157 UEF131011:UEF131013 JYJ982979:JYJ982981 FUB6:FUB8 RXD65475:RXD65477 PGF917443:PGF917445 FKF262083:FKF262085 QTP131011:QTP131013 LVP131011:LVP131013 DDD131011:DDD131013 DDD655299:DDD655301 JON524227:JON524229 AMF65475:AMF65477 PGF720835:PGF720837 IUV327619:IUV327621 GDX6:GDX8 NIZ917443:NIZ917445 LLT851907:LLT851909 UXX196547:UXX196549 HRH327619:HRH327621 PZX131011:PZX131013 DWV589763:DWV589765 EGR65475:EGR65477 TKN393155:TKN393157 BFX6:BFX8 HHL327619:HHL327621 EQN6:EQN8 LBX524227:LBX524229 RNH65475:RNH65477 ACJ65475:ACJ65477 LBX131011:LBX131013 CJL589763:CJL589765 LVP458691:LVP458693 UOB720835:UOB720837 TKN327619:TKN327621 IUV393155:IUV393157 CTH131011:CTH131013 FUB917443:FUB917445 HHL720835:HHL720837 AWB982979:AWB982981 DWV786371:DWV786373 SGZ65475:SGZ65477 AWB262083:AWB262085 PGF262083:PGF262085 NSV196547:NSV196549 KSB655299:KSB655301 HRH6:HRH8 FUB262083:FUB262085 UOB131011:UOB131013 HHL655299:HHL655301 JON917443:JON917445 VHT917443:VHT917445 TAR524227:TAR524229 OWJ982979:OWJ982981 CJL851907:CJL851909 UXX786371:UXX786373 MFL6:MFL8 OCR458691:OCR458693 SQV720835:SQV720837 EGR917443:EGR917445 DMZ589763:DMZ589765 JER524227:JER524229 TUJ917443:TUJ917445 TKN720835:TKN720837 HRH655299:HRH655301 NSV393155:NSV393157 BPT196547:BPT196549 BFX786371:BFX786373 FAJ131011:FAJ131013 TUJ982979:TUJ982981 WBL327619:WBL327621 HHL196547:HHL196549 OMN524227:OMN524229 SQV327619:SQV327621 EGR196547:EGR196549 PZX589763:PZX589765 FAJ786371:FAJ786373 EGR262083:EGR262085 ACJ6:ACJ8 CTH262083:CTH262085 SGZ589763:SGZ589765 TUJ65475:TUJ65477 CJL393155:CJL393157 UEF524227:UEF524229 WLH393155:WLH393157 BZP6:BZP8 OWJ393155:OWJ393157 DWV327619:DWV327621 IUV917443:IUV917445 KIF524227:KIF524229 BFX458691:BFX458693 LBX458691:LBX458693 RNH589763:RNH589765 EGR786371:EGR786373 GDX655299:GDX655301 HRH65475:HRH65477 WBL655299:WBL655301 JER393155:JER393157 DDD786371:DDD786373 FUB458691:FUB458693 IKZ6:IKZ8 FKF786371:FKF786373 MPH131011:MPH131013 GNT655299:GNT655301 EQN458691:EQN458693 UOB458691:UOB458693 IKZ327619:IKZ327621 WLH6:WLH8 UEF196547:UEF196549 UEF65475:UEF65477 VRP655299:VRP655301 FAJ982979:FAJ982981 BFX524227:BFX524229 KIF458691:KIF458693 LLT65475:LLT65477 CTH982979:CTH982981 SQV589763:SQV589765 OCR327619:OCR327621 DMZ524227:DMZ524229 KSB327619:KSB327621 BZP262083:BZP262085 LVP917443:LVP917445 GXP655299:GXP655301 SQV786371:SQV786373 FKF655299:FKF655301 OWJ720835:OWJ720837 RDL262083:RDL262085 NIZ589763:NIZ589765 GDX851907:GDX851909 FAJ6:FAJ8 FAJ262083:FAJ262085 RNH262083:RNH262085 OMN196547:OMN196549 IR786371:IR786373 WVD262083:WVD262085 TAR982979:TAR982981 SGZ131011:SGZ131013 IBD393155:IBD393157 FUB982979:FUB982981 JON6:JON8 LVP196547:LVP196549 UOB589763:UOB589765 PZX851907:PZX851909 TKN196547:TKN196549 FUB131011:FUB131013 UEF6:UEF8 ACJ196547:ACJ196549 OMN131011:OMN131013 TUJ720835:TUJ720837 WVD982979:WVD982981 MPH851907:MPH851909 BFX196547:BFX196549 EQN131011:EQN131013 BFX982979:BFX982981 VRP327619:VRP327621 FKF65475:FKF65477 DDD6:DDD8 MFL65475:MFL65477 WVD655299:WVD655301 VRP6:VRP8 EGR655299:EGR655301 DMZ655299:DMZ655301 VHT786371:VHT786373 CTH786371:CTH786373 SN655299:SN655301 JYJ65475:JYJ65477 PQB65475:PQB65477 BFX262083:BFX262085 PGF786371:PGF786373 DMZ851907:DMZ851909 KSB262083:KSB262085 UXX458691:UXX458693 MPH6:MPH8 NIZ982979:NIZ982981 IKZ262083:IKZ262085 DWV982979:DWV982981 NSV262083:NSV262085 GXP786371:GXP786373 WBL131011:WBL131013 OWJ65475:OWJ65477 OMN589763:OMN589765 AWB720835:AWB720837 DMZ458691:DMZ458693 SQV917443:SQV917445 LLT786371:LLT786373 UXX262083:UXX262085 RNH720835:RNH720837 HRH917443:HRH917445 TAR786371:TAR786373 IBD720835:IBD720837 OMN720835:OMN720837 RDL655299:RDL655301 FAJ327619:FAJ327621 MZD589763:MZD589765 OCR720835:OCR720837 OCR851907:OCR851909 NIZ655299:NIZ655301 WBL982979:WBL982981 OMN393155:OMN393157 GNT982979:GNT982981 RXD131011:RXD131013 FKF131011:FKF131013 HRH196547:HRH196549 AMF851907:AMF851909 WVD458691:WVD458693 UXX982979:UXX982981 DMZ393155:DMZ393157 PQB196547:PQB196549 AMF655299:AMF655301 SQV262083:SQV262085 OCR917443:OCR917445 LBX786371:LBX786373 DMZ262083:DMZ262085 LBX6:LBX8 IR327619:IR327621 KIF917443:KIF917445 TUJ131011:TUJ131013 CJL720835:CJL720837 FKF458691:FKF458693 FAJ393155:FAJ393157 JYJ589763:JYJ589765 PQB982979:PQB982981 PGF851907:PGF851909 DMZ327619:DMZ327621 ACJ524227:ACJ524229 MPH589763:MPH589765 UEF393155:UEF393157 RDL589763:RDL589765 TAR65475:TAR65477 JER196547:JER196549 PGF327619:PGF327621 VRP917443:VRP917445 WVD786371:WVD786373 DMZ196547:DMZ196549 FKF524227:FKF524229 KIF327619:KIF327621 JON786371:JON786373 WBL851907:WBL851909 SN6:SN8 GNT262083:GNT262085 JER917443:JER917445 AWB131011:AWB131013 TKN262083:TKN262085 DDD720835:DDD720837 MZD458691:MZD458693 WLH851907:WLH851909 AWB196547:AWB196549 AMF720835:AMF720837 WLH655299:WLH655301 UOB786371:UOB786373 LLT524227:LLT524229 FKF589763:FKF589765 BFX327619:BFX327621 ACJ589763:ACJ589765 UOB327619:UOB327621 UEF720835:UEF720837 OMN851907:OMN851909 NIZ458691:NIZ458693 BZP131011:BZP131013 LVP655299:LVP655301 VRP458691:VRP458693 PQB851907:PQB851909 LBX65475:LBX65477 CTH6:CTH8 GDX524227:GDX524229 JER589763:JER589765 WLH982979:WLH982981 MZD655299:MZD655301 VRP982979:VRP982981 TKN131011:TKN131013 FUB720835:FUB720837 WVD589763:WVD589765 RDL393155:RDL393157 FAJ917443:FAJ917445 JON131011:JON131013 CJL262083:CJL262085 JON458691:JON458693 JER786371:JER786373 GXP720835:GXP720837 HRH720835:HRH720837 DMZ982979:DMZ982981 JYJ131011:JYJ131013 IR524227:IR524229 DDD982979:DDD982981 RXD917443:RXD917445 SN589763:SN589765 OCR196547:OCR196549 RXD524227:RXD524229 DWV131011:DWV131013 UOB851907:UOB851909 CTH65475:CTH65477 IKZ65475:IKZ65477 FKF851907:FKF851909 NSV6:NSV8 VHT196547:VHT196549 NSV851907:NSV851909 JYJ655299:JYJ655301 PQB327619:PQB327621 RXD6:RXD8 HHL131011:HHL131013 NIZ327619:NIZ327621 IKZ458691:IKZ458693 DWV262083:DWV262085 AMF262083:AMF262085 SN851907:SN851909 MFL589763:MFL589765 PGF65475:PGF65477 FUB851907:FUB851909 AWB655299:AWB655301 RXD458691:RXD458693 FAJ524227:FAJ524229 TKN655299:TKN655301 UEF655299:UEF655301 IUV720835:IUV720837 MZD851907:MZD851909 DMZ917443:DMZ917445 GNT196547:GNT196549 KIF262083:KIF262085 NIZ720835:NIZ720837 EGR393155:EGR393157 MPH262083:MPH262085 QTP65475:QTP65477 EGR720835:EGR720837 GNT458691:GNT458693 CTH589763:CTH589765 AWB65475:AWB65477 PGF655299:PGF655301 HHL262083:HHL262085 GNT589763:GNT589765 MFL720835:MFL720837 VHT720835:VHT720837 IUV655299:IUV655301 IKZ982979:IKZ982981 DDD65475:DDD65477 CTH917443:CTH917445 RDL524227:RDL524229 JYJ720835:JYJ720837 AMF393155:AMF393157 PZX196547:PZX196549 LLT655299:LLT655301 GDX458691:GDX458693 IBD65475:IBD65477 QJT589763:QJT589765 CTH720835:CTH720837 GXP917443:GXP917445 VRP262083:VRP262085 FKF720835:FKF720837 WBL196547:WBL196549 RNH524227:RNH524229 MZD196547:MZD196549 RXD327619:RXD327621 QTP393155:QTP393157 GNT917443:GNT917445 OMN262083:OMN262085 GDX982979:GDX982981 FAJ589763:FAJ589765 QJT655299:QJT655301 PQB131011:PQB131013 CJL524227:CJL524229 MZD917443:MZD917445 FKF196547:FKF196549 IR262083:IR262085 OWJ6:OWJ8 TAR262083:TAR262085 VRP589763:VRP589765 SGZ6:SGZ8 OMN655299:OMN655301 RDL196547:RDL196549 EQN393155:EQN393157 HHL982979:HHL982981 UEF262083:UEF262085 VHT655299:VHT655301 OWJ917443:OWJ917445 SQV393155:SQV393157 IR65475:IR65477 VHT327619:VHT327621 IBD327619:IBD327621 LLT458691:LLT458693 PZX982979:PZX982981 NIZ6:NIZ8 JYJ196547:JYJ196549 VRP65475:VRP65477 FAJ458691:FAJ458693 CJL6:CJL8 EGR589763:EGR589765 MZD393155:MZD393157 IKZ655299:IKZ655301 LLT131011:LLT131013 PQB786371:PQB786373 RXD851907:RXD851909 PQB589763:PQB589765 OMN65475:OMN65477 LLT196547:LLT196549 SQV655299:SQV655301 IUV65475:IUV65477 QTP6:QTP8 DDD524227:DDD524229 MPH524227:MPH524229 JER655299:JER655301 WBL917443:WBL917445 NSV524227:NSV524229 HRH786371:HRH786373 AWB458691:AWB458693 KIF131011:KIF131013 WLH196547:WLH196549 IBD917443:IBD917445 VRP131011:VRP131013 SGZ393155:SGZ393157 WLH458691:WLH458693 FUB393155:FUB393157 GXP982979:GXP982981 MFL262083:MFL262085 ACJ327619:ACJ327621 WVD196547:WVD196549 JER327619:JER327621 FUB655299:FUB655301 MFL786371:MFL786373 WVD327619:WVD327621 DDD262083:DDD262085 EGR458691:EGR458693 BPT524227:BPT524229 DDD327619:DDD327621 EQN65475:EQN65477 VHT458691:VHT458693 NIZ851907:NIZ851909 TKN917443:TKN917445 JON262083:JON262085 PQB6:PQB8 IKZ851907:IKZ851909 FKF6:FKF8 JYJ786371:JYJ786373 BFX720835:BFX720837 JYJ851907:JYJ851909 MZD786371:MZD786373 MZD524227:MZD524229 IKZ917443:IKZ917445 SGZ458691:SGZ458693 QTP917443:QTP917445 WBL65475:WBL65477 AMF131011:AMF131013 UXX655299:UXX655301 QTP655299:QTP655301 BPT786371:BPT786373 OCR655299:OCR655301 IKZ786371:IKZ786373 QTP458691:QTP458693 OCR982979:OCR982981 OCR589763:OCR589765 WBL720835:WBL720837 MZD131011:MZD131013 WBL524227:WBL524229 GXP524227:GXP524229 LLT982979:LLT982981 QTP786371:QTP786373 PGF131011:PGF131013 VHT982979:VHT982981 EGR524227:EGR524229 IBD6:IBD8 NIZ393155:NIZ393157 CJL917443:CJL917445 QJT65475:QJT65477 FAJ720835:FAJ720837 MZD6:MZD8 HHL589763:HHL589765 AMF524227:AMF524229 UEF917443:UEF917445 NIZ65475:NIZ65477 RDL6:RDL8 JYJ917443:JYJ917445 CJL458691:CJL458693 KSB196547:KSB196549 ACJ131011:ACJ131013 HHL458691:HHL458693 JON65475:JON65477" xr:uid="{00000000-0002-0000-0A00-000000000000}">
      <formula1>$L$4:$L$89</formula1>
    </dataValidation>
  </dataValidations>
  <pageMargins left="0.25" right="0.25" top="0.75" bottom="0.75" header="0.3" footer="0.3"/>
  <pageSetup scale="67" orientation="portrait" r:id="rId1"/>
  <customProperties>
    <customPr name="SheetOptions" r:id="rId2"/>
  </customPropertie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pageSetUpPr fitToPage="1"/>
  </sheetPr>
  <dimension ref="A1:AB122"/>
  <sheetViews>
    <sheetView showGridLines="0" showRuler="0" zoomScaleNormal="100" workbookViewId="0">
      <selection activeCell="B3" sqref="B3"/>
    </sheetView>
  </sheetViews>
  <sheetFormatPr defaultColWidth="13.33203125" defaultRowHeight="13.2" x14ac:dyDescent="0.25"/>
  <cols>
    <col min="1" max="1" width="4.44140625" style="18" customWidth="1"/>
    <col min="2" max="2" width="31" style="18" customWidth="1"/>
    <col min="3" max="3" width="10.33203125" style="18" bestFit="1" customWidth="1"/>
    <col min="4" max="4" width="13" style="18" bestFit="1" customWidth="1"/>
    <col min="5" max="5" width="10.109375" style="18" bestFit="1" customWidth="1"/>
    <col min="6" max="6" width="11.88671875" style="18" customWidth="1"/>
    <col min="7" max="7" width="12.88671875" style="18" bestFit="1" customWidth="1"/>
    <col min="8" max="8" width="10.109375" style="18" bestFit="1" customWidth="1"/>
    <col min="9" max="9" width="11.88671875" style="18" bestFit="1" customWidth="1"/>
    <col min="10" max="10" width="13" style="343" customWidth="1"/>
    <col min="11" max="11" width="10.21875" style="343" customWidth="1"/>
    <col min="12" max="12" width="11.88671875" style="65" bestFit="1" customWidth="1"/>
    <col min="13" max="13" width="13" style="65" customWidth="1"/>
    <col min="14" max="14" width="6.6640625" style="343" customWidth="1"/>
    <col min="15" max="15" width="11.88671875" style="343" bestFit="1" customWidth="1"/>
    <col min="16" max="16" width="13" style="343" customWidth="1"/>
    <col min="17" max="17" width="6.6640625" style="343" customWidth="1"/>
    <col min="18" max="18" width="6.33203125" style="343" customWidth="1"/>
    <col min="19" max="20" width="13.33203125" style="106" customWidth="1"/>
    <col min="21" max="22" width="38.44140625" style="65" customWidth="1"/>
    <col min="23" max="23" width="13.33203125" style="65"/>
    <col min="24" max="27" width="13.33203125" style="106"/>
    <col min="28" max="28" width="13.33203125" style="343"/>
    <col min="29" max="16384" width="13.33203125" style="18"/>
  </cols>
  <sheetData>
    <row r="1" spans="1:28" ht="18.45" customHeight="1" x14ac:dyDescent="0.35">
      <c r="A1" s="19"/>
      <c r="B1" s="679"/>
      <c r="C1" s="679"/>
      <c r="D1" s="26"/>
      <c r="E1" s="680"/>
      <c r="F1" s="680"/>
      <c r="G1" s="19"/>
      <c r="H1" s="19"/>
      <c r="I1" s="19"/>
      <c r="J1" s="681"/>
      <c r="K1" s="681"/>
      <c r="L1" s="67"/>
      <c r="M1" s="67"/>
      <c r="N1" s="88"/>
      <c r="O1" s="88"/>
      <c r="P1" s="88"/>
      <c r="Q1" s="88"/>
      <c r="R1" s="88"/>
      <c r="S1" s="34"/>
      <c r="T1" s="34"/>
      <c r="U1" s="472"/>
    </row>
    <row r="2" spans="1:28" ht="53.25" customHeight="1" x14ac:dyDescent="0.5">
      <c r="A2" s="19"/>
      <c r="B2" s="49" t="str">
        <f>IF(Index!$AJ$5=1,'3.3 Yields_costs'!V2,U2)</f>
        <v>3.3 RENDIMIENTOS Y COSTES ACUMULADOS</v>
      </c>
      <c r="C2" s="28"/>
      <c r="D2" s="28"/>
      <c r="E2" s="28"/>
      <c r="F2" s="28"/>
      <c r="G2" s="19"/>
      <c r="H2" s="24"/>
      <c r="I2" s="19"/>
      <c r="J2" s="88"/>
      <c r="K2" s="34"/>
      <c r="L2" s="34"/>
      <c r="M2" s="34"/>
      <c r="N2" s="34"/>
      <c r="O2" s="34"/>
      <c r="P2" s="88"/>
      <c r="Q2" s="88"/>
      <c r="R2" s="88"/>
      <c r="S2" s="34"/>
      <c r="T2" s="34"/>
      <c r="U2" s="645" t="s">
        <v>979</v>
      </c>
      <c r="V2" s="62" t="s">
        <v>749</v>
      </c>
    </row>
    <row r="3" spans="1:28" s="120" customFormat="1" ht="13.5" customHeight="1" x14ac:dyDescent="0.25">
      <c r="A3" s="44"/>
      <c r="B3" s="693"/>
      <c r="C3" s="694"/>
      <c r="D3" s="672"/>
      <c r="E3" s="673"/>
      <c r="F3" s="28"/>
      <c r="G3" s="44"/>
      <c r="H3" s="52"/>
      <c r="I3" s="44"/>
      <c r="J3" s="210"/>
      <c r="K3" s="209"/>
      <c r="L3" s="209"/>
      <c r="M3" s="209"/>
      <c r="N3" s="209"/>
      <c r="O3" s="209"/>
      <c r="P3" s="210"/>
      <c r="Q3" s="209"/>
      <c r="R3" s="209"/>
      <c r="S3" s="209"/>
      <c r="T3" s="209"/>
      <c r="U3" s="140" t="s">
        <v>778</v>
      </c>
      <c r="V3" s="140" t="s">
        <v>752</v>
      </c>
      <c r="W3" s="204"/>
      <c r="X3" s="229"/>
      <c r="Y3" s="229"/>
      <c r="Z3" s="229"/>
      <c r="AA3" s="229"/>
      <c r="AB3" s="132"/>
    </row>
    <row r="4" spans="1:28" s="120" customFormat="1" ht="13.35" customHeight="1" x14ac:dyDescent="0.25">
      <c r="A4" s="44"/>
      <c r="B4" s="44"/>
      <c r="C4" s="682" t="str">
        <f>IF(Index!$AJ$5=1,'3.3 Yields_costs'!$L$4,$M$4)</f>
        <v>1S 2026 (*)</v>
      </c>
      <c r="D4" s="682"/>
      <c r="E4" s="682"/>
      <c r="F4" s="682" t="str">
        <f>IF(Index!$AJ$5=1,$L$5,$M$5)</f>
        <v>1S 2025 (*)</v>
      </c>
      <c r="G4" s="682"/>
      <c r="H4" s="682"/>
      <c r="I4" s="218"/>
      <c r="J4" s="477"/>
      <c r="K4" s="510"/>
      <c r="L4" s="85" t="s">
        <v>985</v>
      </c>
      <c r="M4" s="85" t="s">
        <v>986</v>
      </c>
      <c r="N4" s="209"/>
      <c r="O4" s="209"/>
      <c r="P4" s="210"/>
      <c r="Q4" s="209"/>
      <c r="R4" s="209"/>
      <c r="S4" s="209"/>
      <c r="T4" s="209"/>
      <c r="U4" s="140" t="s">
        <v>494</v>
      </c>
      <c r="V4" s="140" t="s">
        <v>7</v>
      </c>
      <c r="W4" s="204"/>
      <c r="X4" s="229"/>
      <c r="Y4" s="229"/>
      <c r="Z4" s="229"/>
      <c r="AA4" s="229"/>
      <c r="AB4" s="132"/>
    </row>
    <row r="5" spans="1:28" s="222" customFormat="1" ht="13.35" customHeight="1" thickBot="1" x14ac:dyDescent="0.3">
      <c r="A5" s="52"/>
      <c r="B5" s="182"/>
      <c r="C5" s="219" t="str">
        <f>IF(Index!$AJ$5=1,'3.3 Yields_costs'!V5,U5)</f>
        <v>Ponderación</v>
      </c>
      <c r="D5" s="219" t="str">
        <f>IF(Index!$AJ$5=1,'3.3 Yields_costs'!V3,U3)</f>
        <v>miles de €</v>
      </c>
      <c r="E5" s="219" t="str">
        <f>IF(Index!$AJ$5=1,'3.3 Yields_costs'!V4,U4)</f>
        <v>Tipo</v>
      </c>
      <c r="F5" s="219" t="str">
        <f>IF(Index!$AJ$5=1,'3.3 Yields_costs'!V5,U5)</f>
        <v>Ponderación</v>
      </c>
      <c r="G5" s="219" t="str">
        <f>IF(Index!$AJ$5=1,'3.3 Yields_costs'!V3,U3)</f>
        <v>miles de €</v>
      </c>
      <c r="H5" s="219" t="str">
        <f>IF(Index!$AJ$5=1,'3.3 Yields_costs'!V4,U4)</f>
        <v>Tipo</v>
      </c>
      <c r="I5" s="52"/>
      <c r="J5" s="345"/>
      <c r="K5" s="375"/>
      <c r="L5" s="85" t="s">
        <v>988</v>
      </c>
      <c r="M5" s="85" t="s">
        <v>987</v>
      </c>
      <c r="N5" s="375"/>
      <c r="O5" s="375"/>
      <c r="P5" s="345"/>
      <c r="Q5" s="375"/>
      <c r="R5" s="375"/>
      <c r="S5" s="375"/>
      <c r="T5" s="375"/>
      <c r="U5" s="140" t="s">
        <v>493</v>
      </c>
      <c r="V5" s="140" t="s">
        <v>777</v>
      </c>
      <c r="W5" s="140"/>
      <c r="X5" s="421"/>
      <c r="Y5" s="421"/>
      <c r="Z5" s="421"/>
      <c r="AA5" s="421"/>
    </row>
    <row r="6" spans="1:28" s="120" customFormat="1" ht="8.25" customHeight="1" x14ac:dyDescent="0.2">
      <c r="A6" s="44"/>
      <c r="B6" s="44"/>
      <c r="C6" s="44"/>
      <c r="D6" s="44"/>
      <c r="E6" s="44"/>
      <c r="F6" s="44"/>
      <c r="G6" s="44"/>
      <c r="H6" s="44"/>
      <c r="I6" s="44"/>
      <c r="J6" s="345"/>
      <c r="K6" s="511"/>
      <c r="L6" s="375"/>
      <c r="M6" s="375"/>
      <c r="N6" s="209"/>
      <c r="O6" s="209"/>
      <c r="P6" s="210"/>
      <c r="Q6" s="209"/>
      <c r="R6" s="209"/>
      <c r="S6" s="209"/>
      <c r="T6" s="209"/>
      <c r="U6" s="85"/>
      <c r="V6" s="85"/>
      <c r="W6" s="85"/>
      <c r="X6" s="229"/>
      <c r="Y6" s="229"/>
      <c r="Z6" s="229"/>
      <c r="AA6" s="229"/>
      <c r="AB6" s="132"/>
    </row>
    <row r="7" spans="1:28" s="120" customFormat="1" ht="13.35" customHeight="1" x14ac:dyDescent="0.25">
      <c r="A7" s="44"/>
      <c r="B7" s="44" t="str">
        <f>IF(Index!$AJ$5=1,'3.3 Yields_costs'!V7,U7)</f>
        <v>   Depósitos en bancos centrales</v>
      </c>
      <c r="C7" s="586">
        <v>6.8223917672808762E-2</v>
      </c>
      <c r="D7" s="587">
        <v>9092867.0990689956</v>
      </c>
      <c r="E7" s="586">
        <v>1.8388203126673285E-2</v>
      </c>
      <c r="F7" s="586">
        <v>7.942786279095565E-2</v>
      </c>
      <c r="G7" s="587">
        <v>9644247.1094577685</v>
      </c>
      <c r="H7" s="586">
        <v>2.3025804622666016E-2</v>
      </c>
      <c r="I7" s="374"/>
      <c r="J7" s="374"/>
      <c r="K7" s="512"/>
      <c r="L7" s="375"/>
      <c r="M7" s="375"/>
      <c r="N7" s="209"/>
      <c r="O7" s="209"/>
      <c r="P7" s="210"/>
      <c r="Q7" s="209"/>
      <c r="R7" s="209"/>
      <c r="S7" s="209"/>
      <c r="T7" s="209"/>
      <c r="U7" s="85" t="s">
        <v>641</v>
      </c>
      <c r="V7" s="85" t="s">
        <v>281</v>
      </c>
      <c r="W7" s="85"/>
      <c r="X7" s="229"/>
      <c r="Y7" s="229"/>
      <c r="Z7" s="229"/>
      <c r="AA7" s="229"/>
      <c r="AB7" s="132"/>
    </row>
    <row r="8" spans="1:28" s="120" customFormat="1" ht="13.35" customHeight="1" x14ac:dyDescent="0.25">
      <c r="A8" s="44"/>
      <c r="B8" s="44" t="str">
        <f>IF(Index!$AJ$5=1,'3.3 Yields_costs'!V8,U8)</f>
        <v>   Depósitos en entidades de crédito</v>
      </c>
      <c r="C8" s="586">
        <v>0.1188897987168173</v>
      </c>
      <c r="D8" s="587">
        <v>15845603.360856904</v>
      </c>
      <c r="E8" s="586">
        <v>1.7691142969357823E-2</v>
      </c>
      <c r="F8" s="586">
        <v>8.5086378687185757E-2</v>
      </c>
      <c r="G8" s="587">
        <v>10331312.374195725</v>
      </c>
      <c r="H8" s="586">
        <v>2.3351281996566008E-2</v>
      </c>
      <c r="I8" s="374"/>
      <c r="J8" s="374"/>
      <c r="K8" s="512"/>
      <c r="L8" s="375"/>
      <c r="M8" s="375"/>
      <c r="N8" s="209"/>
      <c r="O8" s="209"/>
      <c r="P8" s="210"/>
      <c r="Q8" s="209"/>
      <c r="R8" s="209"/>
      <c r="S8" s="209"/>
      <c r="T8" s="209"/>
      <c r="U8" s="85" t="s">
        <v>642</v>
      </c>
      <c r="V8" s="85" t="s">
        <v>282</v>
      </c>
      <c r="W8" s="85"/>
      <c r="X8" s="229"/>
      <c r="Y8" s="229"/>
      <c r="Z8" s="229"/>
      <c r="AA8" s="229"/>
      <c r="AB8" s="132"/>
    </row>
    <row r="9" spans="1:28" s="222" customFormat="1" ht="13.35" customHeight="1" x14ac:dyDescent="0.25">
      <c r="A9" s="52"/>
      <c r="B9" s="578" t="str">
        <f>IF(Index!$AJ$5=1,'3.3 Yields_costs'!V9,U9)</f>
        <v>  Crédito a la clientela (a)</v>
      </c>
      <c r="C9" s="594">
        <v>0.62056063736807077</v>
      </c>
      <c r="D9" s="595">
        <v>82708170.315911859</v>
      </c>
      <c r="E9" s="594">
        <v>3.5017630941460383E-2</v>
      </c>
      <c r="F9" s="594">
        <v>0.64481578269836193</v>
      </c>
      <c r="G9" s="595">
        <v>78294474.129166022</v>
      </c>
      <c r="H9" s="594">
        <v>3.8275188065521631E-2</v>
      </c>
      <c r="I9" s="374"/>
      <c r="J9" s="374"/>
      <c r="K9" s="512"/>
      <c r="L9" s="375"/>
      <c r="M9" s="375"/>
      <c r="N9" s="375"/>
      <c r="O9" s="375"/>
      <c r="P9" s="345"/>
      <c r="Q9" s="375"/>
      <c r="R9" s="375"/>
      <c r="S9" s="375"/>
      <c r="T9" s="375"/>
      <c r="U9" s="140" t="s">
        <v>506</v>
      </c>
      <c r="V9" s="140" t="s">
        <v>505</v>
      </c>
      <c r="W9" s="140"/>
      <c r="X9" s="421"/>
      <c r="Y9" s="421"/>
      <c r="Z9" s="421"/>
      <c r="AA9" s="421"/>
    </row>
    <row r="10" spans="1:28" s="120" customFormat="1" ht="13.35" customHeight="1" x14ac:dyDescent="0.25">
      <c r="A10" s="44"/>
      <c r="B10" s="44" t="str">
        <f>IF(Index!$AJ$5=1,'3.3 Yields_costs'!V10,U10)</f>
        <v>   Valores representativos de deuda</v>
      </c>
      <c r="C10" s="586">
        <v>0.1522550625744904</v>
      </c>
      <c r="D10" s="587">
        <v>20292517.585838571</v>
      </c>
      <c r="E10" s="586">
        <v>2.6200342861354881E-2</v>
      </c>
      <c r="F10" s="586">
        <v>0.14532279398397568</v>
      </c>
      <c r="G10" s="587">
        <v>17645305.898598023</v>
      </c>
      <c r="H10" s="586">
        <v>2.5273102531865738E-2</v>
      </c>
      <c r="I10" s="374"/>
      <c r="J10" s="374"/>
      <c r="K10" s="512"/>
      <c r="L10" s="375"/>
      <c r="M10" s="375"/>
      <c r="N10" s="209"/>
      <c r="O10" s="209"/>
      <c r="P10" s="210"/>
      <c r="Q10" s="209"/>
      <c r="R10" s="209"/>
      <c r="S10" s="209"/>
      <c r="T10" s="209"/>
      <c r="U10" s="85" t="s">
        <v>496</v>
      </c>
      <c r="V10" s="85" t="s">
        <v>283</v>
      </c>
      <c r="W10" s="85"/>
      <c r="X10" s="229"/>
      <c r="Y10" s="229"/>
      <c r="Z10" s="229"/>
      <c r="AA10" s="229"/>
      <c r="AB10" s="132"/>
    </row>
    <row r="11" spans="1:28" s="120" customFormat="1" ht="13.35" customHeight="1" x14ac:dyDescent="0.25">
      <c r="A11" s="44"/>
      <c r="B11" s="44" t="str">
        <f>IF(Index!$AJ$5=1,'3.3 Yields_costs'!V11,U11)</f>
        <v xml:space="preserve">         De los que Cartera ALCO</v>
      </c>
      <c r="C11" s="586">
        <v>0.11747095337549764</v>
      </c>
      <c r="D11" s="587">
        <v>15656500</v>
      </c>
      <c r="E11" s="586">
        <v>2.5165160958160283E-2</v>
      </c>
      <c r="F11" s="586">
        <v>0.11819085302947915</v>
      </c>
      <c r="G11" s="587">
        <v>14350906</v>
      </c>
      <c r="H11" s="586">
        <v>2.3965229960459588E-2</v>
      </c>
      <c r="I11" s="374"/>
      <c r="J11" s="374"/>
      <c r="K11" s="512"/>
      <c r="L11" s="375"/>
      <c r="M11" s="375"/>
      <c r="N11" s="209"/>
      <c r="O11" s="209"/>
      <c r="P11" s="210"/>
      <c r="Q11" s="209"/>
      <c r="R11" s="209"/>
      <c r="S11" s="209"/>
      <c r="T11" s="209"/>
      <c r="U11" s="73" t="s">
        <v>793</v>
      </c>
      <c r="V11" s="85" t="s">
        <v>284</v>
      </c>
      <c r="W11" s="85"/>
      <c r="X11" s="229"/>
      <c r="Y11" s="229"/>
      <c r="Z11" s="229"/>
      <c r="AA11" s="229"/>
      <c r="AB11" s="132"/>
    </row>
    <row r="12" spans="1:28" s="120" customFormat="1" ht="13.35" customHeight="1" x14ac:dyDescent="0.25">
      <c r="A12" s="44"/>
      <c r="B12" s="44" t="str">
        <f>IF(Index!$AJ$5=1,'3.3 Yields_costs'!V12,U12)</f>
        <v xml:space="preserve">   Renta variable</v>
      </c>
      <c r="C12" s="586">
        <v>8.9169100673971973E-3</v>
      </c>
      <c r="D12" s="587">
        <v>1188443.5978309161</v>
      </c>
      <c r="E12" s="586">
        <v>2.3030985423819737E-2</v>
      </c>
      <c r="F12" s="586">
        <v>8.9442560096617777E-3</v>
      </c>
      <c r="G12" s="587">
        <v>1086024.6283405381</v>
      </c>
      <c r="H12" s="586">
        <v>3.3578762803181679E-2</v>
      </c>
      <c r="I12" s="374"/>
      <c r="J12" s="374"/>
      <c r="K12" s="512"/>
      <c r="L12" s="375"/>
      <c r="M12" s="375"/>
      <c r="N12" s="209"/>
      <c r="O12" s="209"/>
      <c r="P12" s="210"/>
      <c r="Q12" s="209"/>
      <c r="R12" s="209"/>
      <c r="S12" s="209"/>
      <c r="T12" s="209"/>
      <c r="U12" s="85" t="s">
        <v>643</v>
      </c>
      <c r="V12" s="85" t="s">
        <v>285</v>
      </c>
      <c r="W12" s="85"/>
      <c r="X12" s="229"/>
      <c r="Y12" s="229"/>
      <c r="Z12" s="229"/>
      <c r="AA12" s="229"/>
      <c r="AB12" s="132"/>
    </row>
    <row r="13" spans="1:28" s="120" customFormat="1" ht="13.35" customHeight="1" x14ac:dyDescent="0.25">
      <c r="A13" s="44"/>
      <c r="B13" s="44" t="str">
        <f>IF(Index!$AJ$5=1,'3.3 Yields_costs'!V13,U13)</f>
        <v xml:space="preserve">   Otros rendimientos sin ponderación</v>
      </c>
      <c r="C13" s="44"/>
      <c r="D13" s="587"/>
      <c r="E13" s="586">
        <v>4.816177793528359E-5</v>
      </c>
      <c r="F13" s="44"/>
      <c r="G13" s="587"/>
      <c r="H13" s="586">
        <v>5.648604407236385E-4</v>
      </c>
      <c r="I13" s="374"/>
      <c r="J13" s="374"/>
      <c r="K13" s="512"/>
      <c r="L13" s="375"/>
      <c r="M13" s="375"/>
      <c r="N13" s="209"/>
      <c r="O13" s="209"/>
      <c r="P13" s="210"/>
      <c r="Q13" s="209"/>
      <c r="R13" s="209"/>
      <c r="S13" s="209"/>
      <c r="T13" s="209"/>
      <c r="U13" s="85" t="s">
        <v>644</v>
      </c>
      <c r="V13" s="85" t="s">
        <v>286</v>
      </c>
      <c r="W13" s="85"/>
      <c r="X13" s="229"/>
      <c r="Y13" s="229"/>
      <c r="Z13" s="229"/>
      <c r="AA13" s="229"/>
      <c r="AB13" s="132"/>
    </row>
    <row r="14" spans="1:28" s="120" customFormat="1" x14ac:dyDescent="0.25">
      <c r="A14" s="44"/>
      <c r="B14" s="578" t="str">
        <f>IF(Index!$AJ$5=1,'3.3 Yields_costs'!V14,U14)</f>
        <v>Activos medios remunerados (b)</v>
      </c>
      <c r="C14" s="594">
        <v>0.96884632639958446</v>
      </c>
      <c r="D14" s="595">
        <v>129127601.95950726</v>
      </c>
      <c r="E14" s="594">
        <v>3.0272640447893264E-2</v>
      </c>
      <c r="F14" s="594">
        <v>0.96359707417014073</v>
      </c>
      <c r="G14" s="595">
        <v>117001364.13975807</v>
      </c>
      <c r="H14" s="594">
        <v>3.4260797899795262E-2</v>
      </c>
      <c r="I14" s="374"/>
      <c r="J14" s="374"/>
      <c r="K14" s="512"/>
      <c r="L14" s="375"/>
      <c r="M14" s="375"/>
      <c r="N14" s="209"/>
      <c r="O14" s="209"/>
      <c r="P14" s="210"/>
      <c r="Q14" s="209"/>
      <c r="R14" s="209"/>
      <c r="S14" s="209"/>
      <c r="T14" s="209"/>
      <c r="U14" s="140" t="s">
        <v>800</v>
      </c>
      <c r="V14" s="140" t="s">
        <v>287</v>
      </c>
      <c r="W14" s="85"/>
      <c r="X14" s="229"/>
      <c r="Y14" s="229"/>
      <c r="Z14" s="229"/>
      <c r="AA14" s="229"/>
      <c r="AB14" s="132"/>
    </row>
    <row r="15" spans="1:28" s="120" customFormat="1" ht="13.35" customHeight="1" x14ac:dyDescent="0.25">
      <c r="A15" s="44"/>
      <c r="B15" s="194" t="str">
        <f>IF(Index!$AJ$5=1,'3.3 Yields_costs'!V15,U15)</f>
        <v>Otros activos</v>
      </c>
      <c r="C15" s="590">
        <v>3.1153673600415533E-2</v>
      </c>
      <c r="D15" s="309">
        <v>4152154.0151783885</v>
      </c>
      <c r="E15" s="590"/>
      <c r="F15" s="590">
        <v>3.6402925829859163E-2</v>
      </c>
      <c r="G15" s="309">
        <v>4420096.4230199791</v>
      </c>
      <c r="H15" s="194"/>
      <c r="I15" s="374"/>
      <c r="J15" s="374"/>
      <c r="K15" s="512"/>
      <c r="L15" s="375"/>
      <c r="M15" s="375"/>
      <c r="N15" s="209"/>
      <c r="O15" s="209"/>
      <c r="P15" s="209"/>
      <c r="Q15" s="209"/>
      <c r="R15" s="209"/>
      <c r="S15" s="209"/>
      <c r="T15" s="209"/>
      <c r="U15" s="85" t="s">
        <v>573</v>
      </c>
      <c r="V15" s="85" t="s">
        <v>390</v>
      </c>
      <c r="W15" s="85"/>
      <c r="X15" s="229"/>
      <c r="Y15" s="229"/>
      <c r="Z15" s="229"/>
      <c r="AA15" s="229"/>
      <c r="AB15" s="132"/>
    </row>
    <row r="16" spans="1:28" s="120" customFormat="1" ht="13.35" customHeight="1" x14ac:dyDescent="0.25">
      <c r="A16" s="44"/>
      <c r="B16" s="248" t="str">
        <f>IF(Index!$AJ$5=1,'3.3 Yields_costs'!V16,U16)</f>
        <v>Activos totales medios</v>
      </c>
      <c r="C16" s="249">
        <v>1</v>
      </c>
      <c r="D16" s="310">
        <v>133279755.97468564</v>
      </c>
      <c r="E16" s="249">
        <v>2.9329536488356858E-2</v>
      </c>
      <c r="F16" s="249">
        <v>1</v>
      </c>
      <c r="G16" s="310">
        <v>121421460.56277806</v>
      </c>
      <c r="H16" s="249">
        <v>3.3013604614977217E-2</v>
      </c>
      <c r="I16" s="374"/>
      <c r="J16" s="374"/>
      <c r="K16" s="512"/>
      <c r="L16" s="375"/>
      <c r="M16" s="375"/>
      <c r="N16" s="209"/>
      <c r="O16" s="209"/>
      <c r="P16" s="209"/>
      <c r="Q16" s="209"/>
      <c r="R16" s="209"/>
      <c r="S16" s="209"/>
      <c r="T16" s="209"/>
      <c r="U16" s="140" t="s">
        <v>645</v>
      </c>
      <c r="V16" s="140" t="s">
        <v>457</v>
      </c>
      <c r="W16" s="85"/>
      <c r="X16" s="229"/>
      <c r="Y16" s="229"/>
      <c r="Z16" s="229"/>
      <c r="AA16" s="229"/>
      <c r="AB16" s="132"/>
    </row>
    <row r="17" spans="1:28" s="120" customFormat="1" ht="13.35" customHeight="1" x14ac:dyDescent="0.25">
      <c r="A17" s="44"/>
      <c r="B17" s="44"/>
      <c r="C17" s="44"/>
      <c r="D17" s="223"/>
      <c r="E17" s="44"/>
      <c r="F17" s="44"/>
      <c r="G17" s="223"/>
      <c r="H17" s="44"/>
      <c r="I17" s="374"/>
      <c r="J17" s="374"/>
      <c r="K17" s="512"/>
      <c r="L17" s="375"/>
      <c r="M17" s="375"/>
      <c r="N17" s="209"/>
      <c r="O17" s="209"/>
      <c r="P17" s="209"/>
      <c r="Q17" s="209"/>
      <c r="R17" s="209"/>
      <c r="S17" s="209"/>
      <c r="T17" s="209"/>
      <c r="U17" s="85"/>
      <c r="V17" s="85"/>
      <c r="W17" s="85"/>
      <c r="X17" s="229"/>
      <c r="Y17" s="229"/>
      <c r="Z17" s="229"/>
      <c r="AA17" s="229"/>
      <c r="AB17" s="132"/>
    </row>
    <row r="18" spans="1:28" s="120" customFormat="1" hidden="1" x14ac:dyDescent="0.25">
      <c r="A18" s="44"/>
      <c r="B18" s="44"/>
      <c r="C18" s="374"/>
      <c r="D18" s="220"/>
      <c r="E18" s="374"/>
      <c r="F18" s="44"/>
      <c r="G18" s="220"/>
      <c r="H18" s="44"/>
      <c r="I18" s="374"/>
      <c r="J18" s="374"/>
      <c r="K18" s="512"/>
      <c r="L18" s="375"/>
      <c r="M18" s="375"/>
      <c r="N18" s="209"/>
      <c r="O18" s="209"/>
      <c r="P18" s="209"/>
      <c r="Q18" s="209"/>
      <c r="R18" s="209"/>
      <c r="S18" s="209"/>
      <c r="T18" s="209"/>
      <c r="U18" s="85"/>
      <c r="V18" s="85"/>
      <c r="W18" s="85"/>
      <c r="X18" s="229"/>
      <c r="Y18" s="229"/>
      <c r="Z18" s="229"/>
      <c r="AA18" s="229"/>
      <c r="AB18" s="132"/>
    </row>
    <row r="19" spans="1:28" s="120" customFormat="1" ht="13.35" customHeight="1" x14ac:dyDescent="0.25">
      <c r="A19" s="44"/>
      <c r="B19" s="44" t="str">
        <f>IF(Index!$AJ$5=1,'3.3 Yields_costs'!V19,U19)</f>
        <v>   Depósitos de bancos centrales</v>
      </c>
      <c r="C19" s="586">
        <v>2.9309637351916779E-3</v>
      </c>
      <c r="D19" s="587">
        <v>390638.13139699999</v>
      </c>
      <c r="E19" s="586">
        <v>2.1581126808012637E-5</v>
      </c>
      <c r="F19" s="586">
        <v>1.1686277913914222E-3</v>
      </c>
      <c r="G19" s="587">
        <v>141896.493285</v>
      </c>
      <c r="H19" s="586">
        <v>0</v>
      </c>
      <c r="I19" s="374"/>
      <c r="J19" s="374"/>
      <c r="K19" s="512"/>
      <c r="L19" s="375"/>
      <c r="M19" s="375"/>
      <c r="N19" s="209"/>
      <c r="O19" s="209"/>
      <c r="P19" s="209"/>
      <c r="Q19" s="209"/>
      <c r="R19" s="209"/>
      <c r="S19" s="209"/>
      <c r="T19" s="209"/>
      <c r="U19" s="85" t="s">
        <v>497</v>
      </c>
      <c r="V19" s="85" t="s">
        <v>288</v>
      </c>
      <c r="W19" s="85"/>
      <c r="X19" s="229"/>
      <c r="Y19" s="229"/>
      <c r="Z19" s="229"/>
      <c r="AA19" s="229"/>
      <c r="AB19" s="132"/>
    </row>
    <row r="20" spans="1:28" s="120" customFormat="1" ht="13.35" customHeight="1" x14ac:dyDescent="0.25">
      <c r="A20" s="44"/>
      <c r="B20" s="44" t="str">
        <f>IF(Index!$AJ$5=1,'3.3 Yields_costs'!V20,U20)</f>
        <v>   Depósitos de entidades de crédito</v>
      </c>
      <c r="C20" s="586">
        <v>0.11956796742476401</v>
      </c>
      <c r="D20" s="587">
        <v>15935989.52076171</v>
      </c>
      <c r="E20" s="586">
        <v>1.9593638270824731E-2</v>
      </c>
      <c r="F20" s="586">
        <v>9.5859540839862145E-2</v>
      </c>
      <c r="G20" s="587">
        <v>11639405.457653334</v>
      </c>
      <c r="H20" s="586">
        <v>2.3896235742798495E-2</v>
      </c>
      <c r="I20" s="374"/>
      <c r="J20" s="374"/>
      <c r="K20" s="512"/>
      <c r="L20" s="375"/>
      <c r="M20" s="375"/>
      <c r="N20" s="209"/>
      <c r="O20" s="209"/>
      <c r="P20" s="209"/>
      <c r="Q20" s="209"/>
      <c r="R20" s="209"/>
      <c r="S20" s="209"/>
      <c r="T20" s="209"/>
      <c r="U20" s="85" t="s">
        <v>498</v>
      </c>
      <c r="V20" s="85" t="s">
        <v>289</v>
      </c>
      <c r="W20" s="85"/>
      <c r="X20" s="229"/>
      <c r="Y20" s="229"/>
      <c r="Z20" s="229"/>
      <c r="AA20" s="229"/>
      <c r="AB20" s="132"/>
    </row>
    <row r="21" spans="1:28" s="120" customFormat="1" ht="13.35" customHeight="1" x14ac:dyDescent="0.25">
      <c r="A21" s="44"/>
      <c r="B21" s="44" t="str">
        <f>IF(Index!$AJ$5=1,'3.3 Yields_costs'!V21,U21)</f>
        <v xml:space="preserve">   Recursos de clientes</v>
      </c>
      <c r="C21" s="586">
        <v>0.77345361695329395</v>
      </c>
      <c r="D21" s="587">
        <v>103085709.32527299</v>
      </c>
      <c r="E21" s="586">
        <v>1.1182845080424842E-2</v>
      </c>
      <c r="F21" s="586">
        <v>0.79299065442502226</v>
      </c>
      <c r="G21" s="587">
        <v>96286083.472919405</v>
      </c>
      <c r="H21" s="586">
        <v>1.4036333119845198E-2</v>
      </c>
      <c r="I21" s="374"/>
      <c r="J21" s="374"/>
      <c r="K21" s="512"/>
      <c r="L21" s="375"/>
      <c r="M21" s="375"/>
      <c r="N21" s="209"/>
      <c r="O21" s="209"/>
      <c r="P21" s="209"/>
      <c r="Q21" s="209"/>
      <c r="R21" s="209"/>
      <c r="S21" s="209"/>
      <c r="T21" s="209"/>
      <c r="U21" s="85" t="s">
        <v>499</v>
      </c>
      <c r="V21" s="85" t="s">
        <v>290</v>
      </c>
      <c r="W21" s="85"/>
      <c r="X21" s="229"/>
      <c r="Y21" s="229"/>
      <c r="Z21" s="229"/>
      <c r="AA21" s="229"/>
      <c r="AB21" s="132"/>
    </row>
    <row r="22" spans="1:28" s="222" customFormat="1" ht="13.35" customHeight="1" x14ac:dyDescent="0.25">
      <c r="A22" s="52"/>
      <c r="B22" s="596" t="str">
        <f>IF(Index!$AJ$5=1,'3.3 Yields_costs'!V22,U22)</f>
        <v>      Depósitos de la clientela  (c)</v>
      </c>
      <c r="C22" s="594">
        <v>0.6183413814270281</v>
      </c>
      <c r="D22" s="595">
        <v>82412388.425644323</v>
      </c>
      <c r="E22" s="594">
        <v>8.0535799539650371E-3</v>
      </c>
      <c r="F22" s="594">
        <v>0.66033166800395349</v>
      </c>
      <c r="G22" s="595">
        <v>80178435.584895492</v>
      </c>
      <c r="H22" s="594">
        <v>1.0935688144594816E-2</v>
      </c>
      <c r="I22" s="374"/>
      <c r="J22" s="374"/>
      <c r="K22" s="512"/>
      <c r="L22" s="375"/>
      <c r="M22" s="375"/>
      <c r="N22" s="375"/>
      <c r="O22" s="375"/>
      <c r="P22" s="375"/>
      <c r="Q22" s="375"/>
      <c r="R22" s="375"/>
      <c r="S22" s="375"/>
      <c r="T22" s="375"/>
      <c r="U22" s="140" t="s">
        <v>507</v>
      </c>
      <c r="V22" s="140" t="s">
        <v>508</v>
      </c>
      <c r="W22" s="140"/>
      <c r="X22" s="421"/>
      <c r="Y22" s="421"/>
      <c r="Z22" s="421"/>
      <c r="AA22" s="421"/>
    </row>
    <row r="23" spans="1:28" s="120" customFormat="1" ht="13.35" customHeight="1" x14ac:dyDescent="0.25">
      <c r="A23" s="44"/>
      <c r="B23" s="44" t="str">
        <f>IF(Index!$AJ$5=1,'3.3 Yields_costs'!V23,U23)</f>
        <v xml:space="preserve">        Recursos mayoristas </v>
      </c>
      <c r="C23" s="586">
        <v>0.15511223552626582</v>
      </c>
      <c r="D23" s="587">
        <v>20673320.899628673</v>
      </c>
      <c r="E23" s="586">
        <v>2.3657387237474247E-2</v>
      </c>
      <c r="F23" s="586">
        <v>0.1326589864210688</v>
      </c>
      <c r="G23" s="587">
        <v>16107647.888023915</v>
      </c>
      <c r="H23" s="586">
        <v>2.9470297479382838E-2</v>
      </c>
      <c r="I23" s="374"/>
      <c r="J23" s="374"/>
      <c r="K23" s="512"/>
      <c r="L23" s="375"/>
      <c r="M23" s="375"/>
      <c r="N23" s="209"/>
      <c r="O23" s="209"/>
      <c r="P23" s="209"/>
      <c r="Q23" s="209"/>
      <c r="R23" s="209"/>
      <c r="S23" s="209"/>
      <c r="T23" s="209"/>
      <c r="U23" s="85" t="s">
        <v>958</v>
      </c>
      <c r="V23" s="85" t="s">
        <v>857</v>
      </c>
      <c r="W23" s="85"/>
      <c r="X23" s="229"/>
      <c r="Y23" s="229"/>
      <c r="Z23" s="229"/>
      <c r="AA23" s="229"/>
      <c r="AB23" s="132"/>
    </row>
    <row r="24" spans="1:28" s="120" customFormat="1" ht="13.35" customHeight="1" x14ac:dyDescent="0.25">
      <c r="A24" s="44"/>
      <c r="B24" s="44" t="str">
        <f>IF(Index!$AJ$5=1,'3.3 Yields_costs'!V24,U24)</f>
        <v>   Pasivos subordinados</v>
      </c>
      <c r="C24" s="586">
        <v>1.6227155338540536E-2</v>
      </c>
      <c r="D24" s="587">
        <v>2162751.3036839999</v>
      </c>
      <c r="E24" s="586">
        <v>1.788893598722965E-2</v>
      </c>
      <c r="F24" s="586">
        <v>1.4450452973628129E-2</v>
      </c>
      <c r="G24" s="587">
        <v>1754595.1058516668</v>
      </c>
      <c r="H24" s="586">
        <v>1.6810737846904317E-2</v>
      </c>
      <c r="I24" s="374"/>
      <c r="J24" s="374"/>
      <c r="K24" s="512"/>
      <c r="L24" s="375"/>
      <c r="M24" s="375"/>
      <c r="N24" s="209"/>
      <c r="O24" s="209"/>
      <c r="P24" s="209"/>
      <c r="Q24" s="209"/>
      <c r="R24" s="209"/>
      <c r="S24" s="209"/>
      <c r="T24" s="209"/>
      <c r="U24" s="85" t="s">
        <v>500</v>
      </c>
      <c r="V24" s="85" t="s">
        <v>291</v>
      </c>
      <c r="W24" s="85"/>
      <c r="X24" s="229"/>
      <c r="Y24" s="229"/>
      <c r="Z24" s="229"/>
      <c r="AA24" s="229"/>
      <c r="AB24" s="132"/>
    </row>
    <row r="25" spans="1:28" s="120" customFormat="1" ht="13.35" customHeight="1" x14ac:dyDescent="0.25">
      <c r="A25" s="44"/>
      <c r="B25" s="44" t="str">
        <f>IF(Index!$AJ$5=1,'3.3 Yields_costs'!V25,U25)</f>
        <v xml:space="preserve">   Otros costes sin ponderación</v>
      </c>
      <c r="C25" s="44"/>
      <c r="D25" s="639"/>
      <c r="E25" s="586">
        <v>3.1669213658048166E-4</v>
      </c>
      <c r="F25" s="44"/>
      <c r="G25" s="587"/>
      <c r="H25" s="586">
        <v>8.4215664891652484E-4</v>
      </c>
      <c r="I25" s="374"/>
      <c r="J25" s="374"/>
      <c r="K25" s="374"/>
      <c r="L25" s="375"/>
      <c r="M25" s="375"/>
      <c r="N25" s="209"/>
      <c r="O25" s="209"/>
      <c r="P25" s="209"/>
      <c r="Q25" s="209"/>
      <c r="R25" s="209"/>
      <c r="S25" s="209"/>
      <c r="T25" s="209"/>
      <c r="U25" s="85" t="s">
        <v>646</v>
      </c>
      <c r="V25" s="85" t="s">
        <v>292</v>
      </c>
      <c r="W25" s="85"/>
      <c r="X25" s="229"/>
      <c r="Y25" s="229"/>
      <c r="Z25" s="229"/>
      <c r="AA25" s="229"/>
      <c r="AB25" s="132"/>
    </row>
    <row r="26" spans="1:28" s="120" customFormat="1" x14ac:dyDescent="0.25">
      <c r="A26" s="44"/>
      <c r="B26" s="248" t="str">
        <f>IF(Index!$AJ$5=1,'3.3 Yields_costs'!V26,U26)</f>
        <v>Recursos medios con coste (d)</v>
      </c>
      <c r="C26" s="249">
        <v>0.91219332125292374</v>
      </c>
      <c r="D26" s="310">
        <v>121576903.25832769</v>
      </c>
      <c r="E26" s="249">
        <v>1.2685264344761235E-2</v>
      </c>
      <c r="F26" s="249">
        <v>0.90448291102430556</v>
      </c>
      <c r="G26" s="310">
        <v>109823636.11064442</v>
      </c>
      <c r="H26" s="591">
        <v>1.5949434298830827E-2</v>
      </c>
      <c r="I26" s="374"/>
      <c r="J26" s="374"/>
      <c r="K26" s="374"/>
      <c r="L26" s="375"/>
      <c r="M26" s="375"/>
      <c r="N26" s="209"/>
      <c r="O26" s="209"/>
      <c r="P26" s="209"/>
      <c r="Q26" s="209"/>
      <c r="R26" s="209"/>
      <c r="S26" s="209"/>
      <c r="T26" s="209"/>
      <c r="U26" s="140" t="s">
        <v>501</v>
      </c>
      <c r="V26" s="140" t="s">
        <v>293</v>
      </c>
      <c r="W26" s="85"/>
      <c r="X26" s="229"/>
      <c r="Y26" s="229"/>
      <c r="Z26" s="229"/>
      <c r="AA26" s="229"/>
      <c r="AB26" s="132"/>
    </row>
    <row r="27" spans="1:28" s="120" customFormat="1" ht="13.35" customHeight="1" x14ac:dyDescent="0.25">
      <c r="A27" s="44"/>
      <c r="B27" s="293" t="str">
        <f>IF(Index!$AJ$5=1,'3.3 Yields_costs'!V27,U27)</f>
        <v>Otros pasivos</v>
      </c>
      <c r="C27" s="311">
        <v>8.780667874707633E-2</v>
      </c>
      <c r="D27" s="312">
        <v>11702852.716357948</v>
      </c>
      <c r="E27" s="311"/>
      <c r="F27" s="311">
        <v>9.5517088975694359E-2</v>
      </c>
      <c r="G27" s="312">
        <v>11597824.452133635</v>
      </c>
      <c r="H27" s="293"/>
      <c r="I27" s="374"/>
      <c r="J27" s="374"/>
      <c r="K27" s="374"/>
      <c r="L27" s="375"/>
      <c r="M27" s="375"/>
      <c r="N27" s="209"/>
      <c r="O27" s="209"/>
      <c r="P27" s="209"/>
      <c r="Q27" s="209"/>
      <c r="R27" s="209"/>
      <c r="S27" s="209"/>
      <c r="T27" s="209"/>
      <c r="U27" s="85" t="s">
        <v>574</v>
      </c>
      <c r="V27" s="85" t="s">
        <v>391</v>
      </c>
      <c r="W27" s="85"/>
      <c r="X27" s="229"/>
      <c r="Y27" s="229"/>
      <c r="Z27" s="229"/>
      <c r="AA27" s="229"/>
      <c r="AB27" s="132"/>
    </row>
    <row r="28" spans="1:28" s="120" customFormat="1" ht="13.35" customHeight="1" x14ac:dyDescent="0.25">
      <c r="A28" s="52"/>
      <c r="B28" s="248" t="str">
        <f>IF(Index!$AJ$5=1,'3.3 Yields_costs'!V28,U28)</f>
        <v>Recursos totales medios</v>
      </c>
      <c r="C28" s="249">
        <v>1</v>
      </c>
      <c r="D28" s="310">
        <v>133279755.97468564</v>
      </c>
      <c r="E28" s="249">
        <v>1.1571413413619044E-2</v>
      </c>
      <c r="F28" s="249">
        <v>1</v>
      </c>
      <c r="G28" s="310">
        <v>121421460.56277806</v>
      </c>
      <c r="H28" s="249">
        <v>1.442599076379741E-2</v>
      </c>
      <c r="I28" s="374"/>
      <c r="J28" s="374"/>
      <c r="K28" s="374"/>
      <c r="L28" s="375"/>
      <c r="M28" s="375"/>
      <c r="N28" s="209"/>
      <c r="O28" s="209"/>
      <c r="P28" s="209"/>
      <c r="Q28" s="375"/>
      <c r="R28" s="375"/>
      <c r="S28" s="375"/>
      <c r="T28" s="375"/>
      <c r="U28" s="140" t="s">
        <v>502</v>
      </c>
      <c r="V28" s="140" t="s">
        <v>458</v>
      </c>
      <c r="W28" s="140"/>
      <c r="X28" s="229"/>
      <c r="Y28" s="229"/>
      <c r="Z28" s="229"/>
      <c r="AA28" s="229"/>
      <c r="AB28" s="132"/>
    </row>
    <row r="29" spans="1:28" s="120" customFormat="1" ht="13.35" customHeight="1" x14ac:dyDescent="0.25">
      <c r="A29" s="52"/>
      <c r="B29" s="52"/>
      <c r="C29" s="221"/>
      <c r="D29" s="221"/>
      <c r="E29" s="221"/>
      <c r="F29" s="221"/>
      <c r="G29" s="221"/>
      <c r="H29" s="221"/>
      <c r="I29" s="374"/>
      <c r="J29" s="374"/>
      <c r="K29" s="374"/>
      <c r="L29" s="375"/>
      <c r="M29" s="375"/>
      <c r="N29" s="209"/>
      <c r="O29" s="209"/>
      <c r="P29" s="209"/>
      <c r="Q29" s="375"/>
      <c r="R29" s="375"/>
      <c r="S29" s="375"/>
      <c r="T29" s="375"/>
      <c r="U29" s="140"/>
      <c r="V29" s="140"/>
      <c r="W29" s="140"/>
      <c r="X29" s="229"/>
      <c r="Y29" s="229"/>
      <c r="Z29" s="229"/>
      <c r="AA29" s="229"/>
      <c r="AB29" s="132"/>
    </row>
    <row r="30" spans="1:28" s="120" customFormat="1" ht="13.35" customHeight="1" x14ac:dyDescent="0.25">
      <c r="A30" s="44"/>
      <c r="B30" s="597" t="str">
        <f>IF(Index!$AJ$5=1,'3.3 Yields_costs'!V30,U30)</f>
        <v>Margen de clientes (a-c)</v>
      </c>
      <c r="C30" s="600"/>
      <c r="D30" s="600"/>
      <c r="E30" s="600">
        <v>2.6964050987495346E-2</v>
      </c>
      <c r="F30" s="600"/>
      <c r="G30" s="600"/>
      <c r="H30" s="600">
        <v>2.7339499920926817E-2</v>
      </c>
      <c r="I30" s="374"/>
      <c r="J30" s="374"/>
      <c r="K30" s="374"/>
      <c r="L30" s="375"/>
      <c r="M30" s="375"/>
      <c r="N30" s="209"/>
      <c r="O30" s="209"/>
      <c r="P30" s="209"/>
      <c r="Q30" s="209"/>
      <c r="R30" s="209"/>
      <c r="S30" s="209"/>
      <c r="T30" s="209"/>
      <c r="U30" s="140" t="s">
        <v>503</v>
      </c>
      <c r="V30" s="140" t="s">
        <v>294</v>
      </c>
      <c r="W30" s="85"/>
      <c r="X30" s="229"/>
      <c r="Y30" s="229"/>
      <c r="Z30" s="229"/>
      <c r="AA30" s="229"/>
      <c r="AB30" s="132"/>
    </row>
    <row r="31" spans="1:28" s="120" customFormat="1" ht="13.35" customHeight="1" x14ac:dyDescent="0.25">
      <c r="A31" s="44"/>
      <c r="B31" s="601" t="str">
        <f>IF(Index!$AJ$5=1,'3.3 Yields_costs'!V31,U31)</f>
        <v>Margen de intermediación (b-d)</v>
      </c>
      <c r="C31" s="604"/>
      <c r="D31" s="604"/>
      <c r="E31" s="604">
        <v>1.7587376103132029E-2</v>
      </c>
      <c r="F31" s="604"/>
      <c r="G31" s="604"/>
      <c r="H31" s="604">
        <v>1.8311363600964435E-2</v>
      </c>
      <c r="I31" s="374"/>
      <c r="J31" s="374"/>
      <c r="K31" s="374"/>
      <c r="L31" s="375"/>
      <c r="M31" s="375"/>
      <c r="N31" s="209"/>
      <c r="O31" s="209"/>
      <c r="P31" s="209"/>
      <c r="Q31" s="209"/>
      <c r="R31" s="209"/>
      <c r="S31" s="209"/>
      <c r="T31" s="209"/>
      <c r="U31" s="140" t="s">
        <v>504</v>
      </c>
      <c r="V31" s="140" t="s">
        <v>295</v>
      </c>
      <c r="W31" s="85"/>
      <c r="X31" s="229"/>
      <c r="Y31" s="229"/>
      <c r="Z31" s="229"/>
      <c r="AA31" s="229"/>
      <c r="AB31" s="132"/>
    </row>
    <row r="32" spans="1:28" s="120" customFormat="1" x14ac:dyDescent="0.25">
      <c r="A32" s="44"/>
      <c r="B32" s="44"/>
      <c r="C32" s="44"/>
      <c r="D32" s="52"/>
      <c r="E32" s="44"/>
      <c r="F32" s="44"/>
      <c r="G32" s="44"/>
      <c r="H32" s="44"/>
      <c r="I32" s="374"/>
      <c r="J32" s="374"/>
      <c r="K32" s="374"/>
      <c r="L32" s="85"/>
      <c r="M32" s="85"/>
      <c r="N32" s="210"/>
      <c r="O32" s="210"/>
      <c r="P32" s="210"/>
      <c r="Q32" s="210"/>
      <c r="R32" s="210"/>
      <c r="S32" s="209"/>
      <c r="T32" s="209"/>
      <c r="U32" s="85"/>
      <c r="V32" s="85"/>
      <c r="W32" s="204"/>
      <c r="X32" s="229"/>
      <c r="Y32" s="229"/>
      <c r="Z32" s="229"/>
      <c r="AA32" s="229"/>
      <c r="AB32" s="132"/>
    </row>
    <row r="33" spans="1:28" s="120" customFormat="1" x14ac:dyDescent="0.25">
      <c r="A33" s="44"/>
      <c r="B33" s="667" t="str">
        <f>IF(Index!$AJ$5=1,'3.3 Yields_costs'!V33,U33)</f>
        <v>ATM acumulados</v>
      </c>
      <c r="C33" s="296"/>
      <c r="D33" s="296">
        <v>133279755.97468564</v>
      </c>
      <c r="E33" s="296"/>
      <c r="F33" s="296"/>
      <c r="G33" s="296">
        <v>121421460.56277806</v>
      </c>
      <c r="H33" s="296"/>
      <c r="I33" s="374"/>
      <c r="J33" s="374"/>
      <c r="K33" s="374"/>
      <c r="L33" s="85"/>
      <c r="M33" s="85"/>
      <c r="N33" s="210"/>
      <c r="O33" s="210"/>
      <c r="P33" s="210"/>
      <c r="Q33" s="210"/>
      <c r="R33" s="210"/>
      <c r="S33" s="209"/>
      <c r="T33" s="209"/>
      <c r="U33" s="224" t="s">
        <v>980</v>
      </c>
      <c r="V33" s="224" t="s">
        <v>495</v>
      </c>
      <c r="W33" s="204"/>
      <c r="X33" s="229"/>
      <c r="Y33" s="229"/>
      <c r="Z33" s="229"/>
      <c r="AA33" s="229"/>
      <c r="AB33" s="132"/>
    </row>
    <row r="34" spans="1:28" s="120" customFormat="1" ht="17.399999999999999" x14ac:dyDescent="0.25">
      <c r="A34" s="44"/>
      <c r="B34" s="424" t="str">
        <f>IF(Index!$AJ$5=1,'3.3 Yields_costs'!V34,U34)</f>
        <v>(*) Cesiones temporales de clientes mayoristas incluidos en recursos mayoristas</v>
      </c>
      <c r="C34" s="419"/>
      <c r="D34" s="425"/>
      <c r="E34" s="52"/>
      <c r="F34" s="52"/>
      <c r="G34" s="44"/>
      <c r="H34" s="44"/>
      <c r="I34" s="52"/>
      <c r="J34" s="345"/>
      <c r="K34" s="345"/>
      <c r="L34" s="85"/>
      <c r="M34" s="85"/>
      <c r="N34" s="210"/>
      <c r="O34" s="210"/>
      <c r="P34" s="210"/>
      <c r="Q34" s="210"/>
      <c r="R34" s="210"/>
      <c r="S34" s="209"/>
      <c r="T34" s="209"/>
      <c r="U34" s="224" t="s">
        <v>860</v>
      </c>
      <c r="V34" s="224" t="s">
        <v>859</v>
      </c>
      <c r="W34" s="204"/>
      <c r="X34" s="229"/>
      <c r="Y34" s="229"/>
      <c r="Z34" s="229"/>
      <c r="AA34" s="229"/>
      <c r="AB34" s="132"/>
    </row>
    <row r="35" spans="1:28" s="120" customFormat="1" x14ac:dyDescent="0.25">
      <c r="A35" s="44"/>
      <c r="B35" s="28"/>
      <c r="C35" s="52"/>
      <c r="D35" s="44"/>
      <c r="E35" s="44"/>
      <c r="F35" s="44"/>
      <c r="G35" s="52"/>
      <c r="H35" s="52"/>
      <c r="I35" s="52"/>
      <c r="J35" s="210"/>
      <c r="K35" s="210"/>
      <c r="L35" s="85"/>
      <c r="M35" s="85"/>
      <c r="N35" s="210"/>
      <c r="O35" s="210"/>
      <c r="P35" s="210"/>
      <c r="Q35" s="210"/>
      <c r="R35" s="210"/>
      <c r="S35" s="209"/>
      <c r="T35" s="209"/>
      <c r="U35" s="96"/>
      <c r="V35" s="96"/>
      <c r="W35" s="204"/>
      <c r="X35" s="229"/>
      <c r="Y35" s="229"/>
      <c r="Z35" s="229"/>
      <c r="AA35" s="229"/>
      <c r="AB35" s="132"/>
    </row>
    <row r="36" spans="1:28" s="120" customFormat="1" ht="19.2" x14ac:dyDescent="0.25">
      <c r="A36" s="44"/>
      <c r="B36" s="216" t="str">
        <f>IF(Index!$AJ$5=1,'3.3 Yields_costs'!V36,U36)</f>
        <v>RENDIMIENTOS Y COSTES TRIMESTRALES</v>
      </c>
      <c r="C36" s="52"/>
      <c r="D36" s="52"/>
      <c r="E36" s="28"/>
      <c r="F36" s="52"/>
      <c r="G36" s="52"/>
      <c r="H36" s="44"/>
      <c r="I36" s="44"/>
      <c r="J36" s="210"/>
      <c r="K36" s="210"/>
      <c r="L36" s="85"/>
      <c r="M36" s="85"/>
      <c r="N36" s="210"/>
      <c r="O36" s="210"/>
      <c r="P36" s="210"/>
      <c r="Q36" s="210"/>
      <c r="R36" s="210"/>
      <c r="S36" s="209"/>
      <c r="T36" s="209"/>
      <c r="U36" s="217" t="s">
        <v>849</v>
      </c>
      <c r="V36" s="217" t="s">
        <v>750</v>
      </c>
      <c r="W36" s="204"/>
      <c r="X36" s="229"/>
      <c r="Y36" s="229"/>
      <c r="Z36" s="229"/>
      <c r="AA36" s="229"/>
      <c r="AB36" s="132"/>
    </row>
    <row r="37" spans="1:28" s="120" customFormat="1" ht="19.2" x14ac:dyDescent="0.25">
      <c r="A37" s="44"/>
      <c r="B37" s="216"/>
      <c r="C37" s="52"/>
      <c r="D37" s="52"/>
      <c r="E37" s="28"/>
      <c r="F37" s="52"/>
      <c r="G37" s="52"/>
      <c r="H37" s="44"/>
      <c r="I37" s="44"/>
      <c r="J37" s="210"/>
      <c r="K37" s="210"/>
      <c r="L37" s="85"/>
      <c r="M37" s="85"/>
      <c r="N37" s="210"/>
      <c r="O37" s="210"/>
      <c r="P37" s="210"/>
      <c r="Q37" s="210"/>
      <c r="R37" s="210"/>
      <c r="S37" s="209"/>
      <c r="T37" s="209"/>
      <c r="U37" s="140" t="s">
        <v>778</v>
      </c>
      <c r="V37" s="140" t="s">
        <v>752</v>
      </c>
      <c r="W37" s="204"/>
      <c r="X37" s="229"/>
      <c r="Y37" s="229"/>
      <c r="Z37" s="229"/>
      <c r="AA37" s="229"/>
      <c r="AB37" s="132"/>
    </row>
    <row r="38" spans="1:28" s="222" customFormat="1" x14ac:dyDescent="0.25">
      <c r="A38" s="52"/>
      <c r="B38" s="52"/>
      <c r="C38" s="678" t="str">
        <f>IF(Index!$AJ$5=1,'3.3 Yields_costs'!$V$68,$U$68)</f>
        <v>2T26 (*)</v>
      </c>
      <c r="D38" s="678"/>
      <c r="E38" s="678"/>
      <c r="F38" s="678" t="str">
        <f>IF(Index!$AJ$5=1,'3.3 Yields_costs'!$V$69,$U$69)</f>
        <v>1T26 (*)</v>
      </c>
      <c r="G38" s="678"/>
      <c r="H38" s="678"/>
      <c r="I38" s="678" t="str">
        <f>IF(Index!$AJ$5=1,'3.3 Yields_costs'!$V$70,$U$70)</f>
        <v>4T25 (*)</v>
      </c>
      <c r="J38" s="678"/>
      <c r="K38" s="678"/>
      <c r="L38" s="678" t="str">
        <f>IF(Index!$AJ$5=1,'3.3 Yields_costs'!$V$71,$U$71)</f>
        <v>3T25 (*)</v>
      </c>
      <c r="M38" s="678"/>
      <c r="N38" s="678"/>
      <c r="O38" s="678" t="str">
        <f>IF(Index!$AJ$5=1,'3.3 Yields_costs'!$V$72,$U$72)</f>
        <v>2T25 (*)</v>
      </c>
      <c r="P38" s="678"/>
      <c r="Q38" s="678"/>
      <c r="R38" s="345"/>
      <c r="S38" s="375"/>
      <c r="T38" s="375"/>
      <c r="U38" s="140" t="s">
        <v>494</v>
      </c>
      <c r="V38" s="140" t="s">
        <v>7</v>
      </c>
      <c r="W38" s="479"/>
      <c r="X38" s="421"/>
      <c r="Y38" s="421"/>
      <c r="Z38" s="421"/>
      <c r="AA38" s="421"/>
    </row>
    <row r="39" spans="1:28" s="120" customFormat="1" ht="13.8" thickBot="1" x14ac:dyDescent="0.3">
      <c r="A39" s="44"/>
      <c r="B39" s="182"/>
      <c r="C39" s="219" t="str">
        <f>IF(Index!$AJ$5=1,'3.3 Yields_costs'!$V$39,$U$39)</f>
        <v>Ponderación</v>
      </c>
      <c r="D39" s="219" t="str">
        <f>IF(Index!$AJ$5=1,'3.3 Yields_costs'!$V$37,$U$37)</f>
        <v>miles de €</v>
      </c>
      <c r="E39" s="219" t="str">
        <f>IF(Index!$AJ$5=1,'3.3 Yields_costs'!$V$38,$U$38)</f>
        <v>Tipo</v>
      </c>
      <c r="F39" s="219" t="str">
        <f>IF(Index!$AJ$5=1,'3.3 Yields_costs'!$V$39,$U$39)</f>
        <v>Ponderación</v>
      </c>
      <c r="G39" s="219" t="str">
        <f>IF(Index!$AJ$5=1,'3.3 Yields_costs'!$V$37,$U$37)</f>
        <v>miles de €</v>
      </c>
      <c r="H39" s="219" t="str">
        <f>IF(Index!$AJ$5=1,'3.3 Yields_costs'!$V$38,$U$38)</f>
        <v>Tipo</v>
      </c>
      <c r="I39" s="219" t="str">
        <f>IF(Index!$AJ$5=1,'3.3 Yields_costs'!$V$39,$U$39)</f>
        <v>Ponderación</v>
      </c>
      <c r="J39" s="219" t="str">
        <f>IF(Index!$AJ$5=1,'3.3 Yields_costs'!$V$37,$U$37)</f>
        <v>miles de €</v>
      </c>
      <c r="K39" s="219" t="str">
        <f>IF(Index!$AJ$5=1,'3.3 Yields_costs'!$V$38,$U$38)</f>
        <v>Tipo</v>
      </c>
      <c r="L39" s="219" t="str">
        <f>IF(Index!$AJ$5=1,'3.3 Yields_costs'!$V$39,$U$39)</f>
        <v>Ponderación</v>
      </c>
      <c r="M39" s="219" t="str">
        <f>IF(Index!$AJ$5=1,'3.3 Yields_costs'!$V$37,$U$37)</f>
        <v>miles de €</v>
      </c>
      <c r="N39" s="219" t="str">
        <f>IF(Index!$AJ$5=1,'3.3 Yields_costs'!$V$38,$U$38)</f>
        <v>Tipo</v>
      </c>
      <c r="O39" s="219" t="str">
        <f>IF(Index!$AJ$5=1,'3.3 Yields_costs'!$V$39,$U$39)</f>
        <v>Ponderación</v>
      </c>
      <c r="P39" s="219" t="str">
        <f>IF(Index!$AJ$5=1,'3.3 Yields_costs'!$V$37,$U$37)</f>
        <v>miles de €</v>
      </c>
      <c r="Q39" s="219" t="str">
        <f>IF(Index!$AJ$5=1,'3.3 Yields_costs'!$V$38,$U$38)</f>
        <v>Tipo</v>
      </c>
      <c r="R39" s="210"/>
      <c r="S39" s="209"/>
      <c r="T39" s="209"/>
      <c r="U39" s="140" t="s">
        <v>493</v>
      </c>
      <c r="V39" s="140" t="s">
        <v>777</v>
      </c>
      <c r="W39" s="85"/>
      <c r="X39" s="209"/>
      <c r="Y39" s="209"/>
      <c r="Z39" s="229"/>
      <c r="AA39" s="229"/>
      <c r="AB39" s="132"/>
    </row>
    <row r="40" spans="1:28" s="120" customFormat="1" x14ac:dyDescent="0.25">
      <c r="A40" s="44"/>
      <c r="B40" s="213"/>
      <c r="C40" s="41"/>
      <c r="D40" s="28"/>
      <c r="E40" s="28"/>
      <c r="F40" s="41"/>
      <c r="G40" s="28"/>
      <c r="H40" s="28"/>
      <c r="I40" s="41"/>
      <c r="J40" s="28"/>
      <c r="K40" s="28"/>
      <c r="L40" s="41"/>
      <c r="M40" s="28"/>
      <c r="N40" s="28"/>
      <c r="O40" s="41"/>
      <c r="P40" s="28"/>
      <c r="Q40" s="28"/>
      <c r="R40" s="210"/>
      <c r="S40" s="209"/>
      <c r="T40" s="209"/>
      <c r="U40" s="225"/>
      <c r="V40" s="225"/>
      <c r="W40" s="85"/>
      <c r="X40" s="209"/>
      <c r="Y40" s="209"/>
      <c r="Z40" s="229"/>
      <c r="AA40" s="229"/>
      <c r="AB40" s="132"/>
    </row>
    <row r="41" spans="1:28" s="120" customFormat="1" ht="13.35" customHeight="1" x14ac:dyDescent="0.25">
      <c r="A41" s="44"/>
      <c r="B41" s="44" t="str">
        <f>IF(Index!$AJ$5=1,'3.3 Yields_costs'!V41,U41)</f>
        <v>   Depósitos en bancos centrales</v>
      </c>
      <c r="C41" s="584">
        <v>6.3378258203728943E-2</v>
      </c>
      <c r="D41" s="585">
        <v>8604360.1407141108</v>
      </c>
      <c r="E41" s="584">
        <v>1.8403965433095793E-2</v>
      </c>
      <c r="F41" s="586">
        <v>7.2615541121592714E-2</v>
      </c>
      <c r="G41" s="587">
        <v>9513933.497384578</v>
      </c>
      <c r="H41" s="586">
        <v>1.8514627051126397E-2</v>
      </c>
      <c r="I41" s="586">
        <v>8.5220105251870168E-2</v>
      </c>
      <c r="J41" s="587">
        <v>10940309.35284912</v>
      </c>
      <c r="K41" s="586">
        <v>1.8471324815115958E-2</v>
      </c>
      <c r="L41" s="586">
        <v>8.1517037008978874E-2</v>
      </c>
      <c r="M41" s="587">
        <v>10496178.006132925</v>
      </c>
      <c r="N41" s="586">
        <v>1.8142778518190499E-2</v>
      </c>
      <c r="O41" s="586">
        <v>6.9161487675037381E-2</v>
      </c>
      <c r="P41" s="587">
        <v>8549983.6013272405</v>
      </c>
      <c r="Q41" s="586">
        <v>1.9967504765415315E-2</v>
      </c>
      <c r="R41" s="210"/>
      <c r="S41" s="209"/>
      <c r="T41" s="209"/>
      <c r="U41" s="85" t="s">
        <v>641</v>
      </c>
      <c r="V41" s="85" t="s">
        <v>281</v>
      </c>
      <c r="W41" s="85"/>
      <c r="X41" s="209"/>
      <c r="Y41" s="209"/>
      <c r="Z41" s="229"/>
      <c r="AA41" s="229"/>
      <c r="AB41" s="132"/>
    </row>
    <row r="42" spans="1:28" s="120" customFormat="1" ht="13.35" customHeight="1" x14ac:dyDescent="0.25">
      <c r="A42" s="44"/>
      <c r="B42" s="44" t="str">
        <f>IF(Index!$AJ$5=1,'3.3 Yields_costs'!V42,U42)</f>
        <v>   Depósitos en entidades de crédito</v>
      </c>
      <c r="C42" s="584">
        <v>0.12444232488592824</v>
      </c>
      <c r="D42" s="585">
        <v>16894540.973725874</v>
      </c>
      <c r="E42" s="584">
        <v>1.7761322611196007E-2</v>
      </c>
      <c r="F42" s="586">
        <v>0.11102006941934961</v>
      </c>
      <c r="G42" s="587">
        <v>14545612.977834469</v>
      </c>
      <c r="H42" s="586">
        <v>1.7899893036609701E-2</v>
      </c>
      <c r="I42" s="586">
        <v>9.2007875418112839E-2</v>
      </c>
      <c r="J42" s="587">
        <v>11811703.552788872</v>
      </c>
      <c r="K42" s="586">
        <v>1.8730493844480969E-2</v>
      </c>
      <c r="L42" s="586">
        <v>0.10059119548114556</v>
      </c>
      <c r="M42" s="587">
        <v>12952177.021639314</v>
      </c>
      <c r="N42" s="586">
        <v>1.9207680147966661E-2</v>
      </c>
      <c r="O42" s="586">
        <v>9.2082833434400366E-2</v>
      </c>
      <c r="P42" s="587">
        <v>11383600.068395222</v>
      </c>
      <c r="Q42" s="586">
        <v>2.2090425587324249E-2</v>
      </c>
      <c r="R42" s="210"/>
      <c r="S42" s="209"/>
      <c r="T42" s="209"/>
      <c r="U42" s="85" t="s">
        <v>642</v>
      </c>
      <c r="V42" s="85" t="s">
        <v>282</v>
      </c>
      <c r="W42" s="480"/>
      <c r="X42" s="209"/>
      <c r="Y42" s="209"/>
      <c r="Z42" s="229"/>
      <c r="AA42" s="229"/>
      <c r="AB42" s="132"/>
    </row>
    <row r="43" spans="1:28" s="222" customFormat="1" ht="13.35" customHeight="1" x14ac:dyDescent="0.25">
      <c r="A43" s="52"/>
      <c r="B43" s="578" t="str">
        <f>IF(Index!$AJ$5=1,'3.3 Yields_costs'!V43,U43)</f>
        <v>  Crédito a la clientela (a)</v>
      </c>
      <c r="C43" s="592">
        <v>0.61720612285836773</v>
      </c>
      <c r="D43" s="593">
        <v>83793147.881346732</v>
      </c>
      <c r="E43" s="592">
        <v>3.5115212013523037E-2</v>
      </c>
      <c r="F43" s="594">
        <v>0.62437688357525334</v>
      </c>
      <c r="G43" s="595">
        <v>81804529.111645103</v>
      </c>
      <c r="H43" s="594">
        <v>3.4833783226751437E-2</v>
      </c>
      <c r="I43" s="594">
        <v>0.63645125699271399</v>
      </c>
      <c r="J43" s="595">
        <v>81705762.025647864</v>
      </c>
      <c r="K43" s="594">
        <v>3.4764869299873387E-2</v>
      </c>
      <c r="L43" s="594">
        <v>0.62810782931715869</v>
      </c>
      <c r="M43" s="595">
        <v>80875505.605441511</v>
      </c>
      <c r="N43" s="594">
        <v>3.4923193057269646E-2</v>
      </c>
      <c r="O43" s="594">
        <v>0.64336406747797448</v>
      </c>
      <c r="P43" s="595">
        <v>79534903.188689992</v>
      </c>
      <c r="Q43" s="594">
        <v>3.7086427112902491E-2</v>
      </c>
      <c r="R43" s="345"/>
      <c r="S43" s="375"/>
      <c r="T43" s="375"/>
      <c r="U43" s="140" t="s">
        <v>506</v>
      </c>
      <c r="V43" s="140" t="s">
        <v>906</v>
      </c>
      <c r="W43" s="140"/>
      <c r="X43" s="375"/>
      <c r="Y43" s="375"/>
      <c r="Z43" s="421"/>
      <c r="AA43" s="421"/>
    </row>
    <row r="44" spans="1:28" s="120" customFormat="1" ht="13.35" customHeight="1" x14ac:dyDescent="0.25">
      <c r="A44" s="44"/>
      <c r="B44" s="44" t="str">
        <f>IF(Index!$AJ$5=1,'3.3 Yields_costs'!V44,U44)</f>
        <v>   Valores representativos de deuda</v>
      </c>
      <c r="C44" s="584">
        <v>0.15464569107305262</v>
      </c>
      <c r="D44" s="585">
        <v>20995010.87462629</v>
      </c>
      <c r="E44" s="584">
        <v>2.6206864580944522E-2</v>
      </c>
      <c r="F44" s="586">
        <v>0.15215205801767254</v>
      </c>
      <c r="G44" s="587">
        <v>19934638.496274918</v>
      </c>
      <c r="H44" s="586">
        <v>2.5730208530517776E-2</v>
      </c>
      <c r="I44" s="586">
        <v>0.14540010168097808</v>
      </c>
      <c r="J44" s="587">
        <v>18666042.333838925</v>
      </c>
      <c r="K44" s="586">
        <v>2.570494782302685E-2</v>
      </c>
      <c r="L44" s="586">
        <v>0.14924625198489053</v>
      </c>
      <c r="M44" s="587">
        <v>19217028.550841868</v>
      </c>
      <c r="N44" s="586">
        <v>2.4910537342625341E-2</v>
      </c>
      <c r="O44" s="586">
        <v>0.14977733769926158</v>
      </c>
      <c r="P44" s="587">
        <v>18515995.306465138</v>
      </c>
      <c r="Q44" s="586">
        <v>2.5347034158631269E-2</v>
      </c>
      <c r="R44" s="210"/>
      <c r="S44" s="209"/>
      <c r="T44" s="209"/>
      <c r="U44" s="85" t="s">
        <v>496</v>
      </c>
      <c r="V44" s="85" t="s">
        <v>283</v>
      </c>
      <c r="W44" s="85"/>
      <c r="X44" s="209"/>
      <c r="Y44" s="209"/>
      <c r="Z44" s="229"/>
      <c r="AA44" s="229"/>
      <c r="AB44" s="132"/>
    </row>
    <row r="45" spans="1:28" s="120" customFormat="1" ht="13.35" customHeight="1" x14ac:dyDescent="0.25">
      <c r="A45" s="44"/>
      <c r="B45" s="44" t="str">
        <f>IF(Index!$AJ$5=1,'3.3 Yields_costs'!V45,U45)</f>
        <v xml:space="preserve">         De los que Cartera ALCO</v>
      </c>
      <c r="C45" s="584">
        <v>0.11668948649796342</v>
      </c>
      <c r="D45" s="585">
        <v>15842000</v>
      </c>
      <c r="E45" s="584">
        <v>2.5318703515900841E-2</v>
      </c>
      <c r="F45" s="586">
        <v>0.1177014532308444</v>
      </c>
      <c r="G45" s="587">
        <v>15420993.650776412</v>
      </c>
      <c r="H45" s="586">
        <v>2.5002836848871363E-2</v>
      </c>
      <c r="I45" s="586">
        <v>0.1157754342050981</v>
      </c>
      <c r="J45" s="587">
        <v>14862913.650724534</v>
      </c>
      <c r="K45" s="586">
        <v>2.5141896732242243E-2</v>
      </c>
      <c r="L45" s="586">
        <v>0.11512843588542694</v>
      </c>
      <c r="M45" s="587">
        <v>14824000</v>
      </c>
      <c r="N45" s="586">
        <v>2.4528562671578404E-2</v>
      </c>
      <c r="O45" s="586">
        <v>0.11801156478645067</v>
      </c>
      <c r="P45" s="587">
        <v>14589000</v>
      </c>
      <c r="Q45" s="586">
        <v>2.398235461159582E-2</v>
      </c>
      <c r="R45" s="210"/>
      <c r="S45" s="209"/>
      <c r="T45" s="209"/>
      <c r="U45" s="73" t="s">
        <v>793</v>
      </c>
      <c r="V45" s="85" t="s">
        <v>284</v>
      </c>
      <c r="W45" s="85"/>
      <c r="X45" s="209"/>
      <c r="Y45" s="209"/>
      <c r="Z45" s="229"/>
      <c r="AA45" s="229"/>
      <c r="AB45" s="132"/>
    </row>
    <row r="46" spans="1:28" s="120" customFormat="1" ht="13.35" customHeight="1" x14ac:dyDescent="0.25">
      <c r="A46" s="44"/>
      <c r="B46" s="44" t="str">
        <f>IF(Index!$AJ$5=1,'3.3 Yields_costs'!V46,U46)</f>
        <v xml:space="preserve">   Renta variable</v>
      </c>
      <c r="C46" s="584">
        <v>8.9262298739402716E-3</v>
      </c>
      <c r="D46" s="585">
        <v>1211842.9680931864</v>
      </c>
      <c r="E46" s="584">
        <v>2.8083384595712163E-2</v>
      </c>
      <c r="F46" s="586">
        <v>9.0060120845267995E-3</v>
      </c>
      <c r="G46" s="587">
        <v>1179948.5168795574</v>
      </c>
      <c r="H46" s="586">
        <v>1.7488376859585351E-2</v>
      </c>
      <c r="I46" s="586">
        <v>8.6124360382675205E-3</v>
      </c>
      <c r="J46" s="587">
        <v>1105639.4997611817</v>
      </c>
      <c r="K46" s="586">
        <v>2.2915654755535007E-2</v>
      </c>
      <c r="L46" s="586">
        <v>8.7395293520345762E-3</v>
      </c>
      <c r="M46" s="587">
        <v>1125306.5510547748</v>
      </c>
      <c r="N46" s="586">
        <v>4.8233414899926342E-3</v>
      </c>
      <c r="O46" s="586">
        <v>8.6110581205683483E-3</v>
      </c>
      <c r="P46" s="587">
        <v>1064528.9480594641</v>
      </c>
      <c r="Q46" s="586">
        <v>3.1779435728224482E-2</v>
      </c>
      <c r="R46" s="210"/>
      <c r="S46" s="209"/>
      <c r="T46" s="209"/>
      <c r="U46" s="85" t="s">
        <v>643</v>
      </c>
      <c r="V46" s="85" t="s">
        <v>285</v>
      </c>
      <c r="W46" s="85"/>
      <c r="X46" s="209"/>
      <c r="Y46" s="209"/>
      <c r="Z46" s="229"/>
      <c r="AA46" s="229"/>
      <c r="AB46" s="132"/>
    </row>
    <row r="47" spans="1:28" s="120" customFormat="1" ht="13.35" customHeight="1" x14ac:dyDescent="0.25">
      <c r="A47" s="44"/>
      <c r="B47" s="44" t="str">
        <f>IF(Index!$AJ$5=1,'3.3 Yields_costs'!V47,U47)</f>
        <v xml:space="preserve">   Otros rendimientos sin ponderación</v>
      </c>
      <c r="C47" s="419"/>
      <c r="D47" s="585"/>
      <c r="E47" s="584">
        <v>5.5482436381145556E-5</v>
      </c>
      <c r="F47" s="44"/>
      <c r="G47" s="587"/>
      <c r="H47" s="586">
        <v>4.0401946625696905E-5</v>
      </c>
      <c r="I47" s="44"/>
      <c r="J47" s="587"/>
      <c r="K47" s="586">
        <v>8.2921135451989592E-5</v>
      </c>
      <c r="L47" s="44"/>
      <c r="M47" s="587"/>
      <c r="N47" s="586">
        <v>1.9629628058194862E-4</v>
      </c>
      <c r="O47" s="44"/>
      <c r="P47" s="587"/>
      <c r="Q47" s="586">
        <v>4.3901181353379198E-4</v>
      </c>
      <c r="R47" s="210"/>
      <c r="S47" s="209"/>
      <c r="T47" s="209"/>
      <c r="U47" s="85" t="s">
        <v>644</v>
      </c>
      <c r="V47" s="85" t="s">
        <v>286</v>
      </c>
      <c r="W47" s="85"/>
      <c r="X47" s="209"/>
      <c r="Y47" s="209"/>
      <c r="Z47" s="229"/>
      <c r="AA47" s="229"/>
      <c r="AB47" s="132"/>
    </row>
    <row r="48" spans="1:28" s="120" customFormat="1" ht="13.35" customHeight="1" x14ac:dyDescent="0.25">
      <c r="A48" s="44"/>
      <c r="B48" s="578" t="str">
        <f>IF(Index!$AJ$5=1,'3.3 Yields_costs'!V48,U48)</f>
        <v>Activos medios remunerados (b)</v>
      </c>
      <c r="C48" s="592">
        <v>0.96859862689501808</v>
      </c>
      <c r="D48" s="593">
        <v>131498902.83850624</v>
      </c>
      <c r="E48" s="592">
        <v>3.0360556207555064E-2</v>
      </c>
      <c r="F48" s="594">
        <v>0.96917056421839487</v>
      </c>
      <c r="G48" s="595">
        <v>126978662.60001861</v>
      </c>
      <c r="H48" s="594">
        <v>3.0121289495815835E-2</v>
      </c>
      <c r="I48" s="594">
        <v>0.96769177538194273</v>
      </c>
      <c r="J48" s="595">
        <v>124229456.76488598</v>
      </c>
      <c r="K48" s="594">
        <v>3.0421597498162624E-2</v>
      </c>
      <c r="L48" s="594">
        <v>0.96820184314420821</v>
      </c>
      <c r="M48" s="595">
        <v>124666195.73511039</v>
      </c>
      <c r="N48" s="594">
        <v>3.0258786157447513E-2</v>
      </c>
      <c r="O48" s="594">
        <v>0.96299678440724223</v>
      </c>
      <c r="P48" s="595">
        <v>119049011.11293706</v>
      </c>
      <c r="Q48" s="594">
        <v>3.298872774265834E-2</v>
      </c>
      <c r="R48" s="210"/>
      <c r="S48" s="209"/>
      <c r="T48" s="209"/>
      <c r="U48" s="140" t="s">
        <v>800</v>
      </c>
      <c r="V48" s="140" t="s">
        <v>287</v>
      </c>
      <c r="W48" s="85"/>
      <c r="X48" s="209"/>
      <c r="Y48" s="209"/>
      <c r="Z48" s="229"/>
      <c r="AA48" s="229"/>
      <c r="AB48" s="132"/>
    </row>
    <row r="49" spans="1:28" s="120" customFormat="1" ht="13.35" customHeight="1" x14ac:dyDescent="0.25">
      <c r="A49" s="44"/>
      <c r="B49" s="194" t="str">
        <f>IF(Index!$AJ$5=1,'3.3 Yields_costs'!V49,U49)</f>
        <v>Otros activos</v>
      </c>
      <c r="C49" s="588">
        <v>3.1401373104981881E-2</v>
      </c>
      <c r="D49" s="536">
        <v>4263113.7359388852</v>
      </c>
      <c r="E49" s="589"/>
      <c r="F49" s="590">
        <v>3.0829435781604908E-2</v>
      </c>
      <c r="G49" s="309">
        <v>4039206.9969834625</v>
      </c>
      <c r="H49" s="194"/>
      <c r="I49" s="590">
        <v>3.2308224618057393E-2</v>
      </c>
      <c r="J49" s="309">
        <v>4147635.9471537583</v>
      </c>
      <c r="K49" s="194"/>
      <c r="L49" s="590">
        <v>3.1798156855791793E-2</v>
      </c>
      <c r="M49" s="309">
        <v>4094347.9654267123</v>
      </c>
      <c r="N49" s="194"/>
      <c r="O49" s="590">
        <v>3.7003215592757828E-2</v>
      </c>
      <c r="P49" s="309">
        <v>4574466.1826967401</v>
      </c>
      <c r="Q49" s="194"/>
      <c r="R49" s="210"/>
      <c r="S49" s="209"/>
      <c r="T49" s="209"/>
      <c r="U49" s="85" t="s">
        <v>573</v>
      </c>
      <c r="V49" s="85" t="s">
        <v>390</v>
      </c>
      <c r="W49" s="85"/>
      <c r="X49" s="209"/>
      <c r="Y49" s="209"/>
      <c r="Z49" s="229"/>
      <c r="AA49" s="229"/>
      <c r="AB49" s="132"/>
    </row>
    <row r="50" spans="1:28" s="120" customFormat="1" ht="13.35" customHeight="1" x14ac:dyDescent="0.25">
      <c r="A50" s="44"/>
      <c r="B50" s="247" t="str">
        <f>IF(Index!$AJ$5=1,'3.3 Yields_costs'!V50,U50)</f>
        <v>Activos totales medios</v>
      </c>
      <c r="C50" s="537">
        <v>1</v>
      </c>
      <c r="D50" s="538">
        <v>135762016.57444513</v>
      </c>
      <c r="E50" s="537">
        <v>2.9407193054406852E-2</v>
      </c>
      <c r="F50" s="249">
        <v>1</v>
      </c>
      <c r="G50" s="310">
        <v>131017869.5970021</v>
      </c>
      <c r="H50" s="249">
        <v>2.9192667135645445E-2</v>
      </c>
      <c r="I50" s="249">
        <v>1</v>
      </c>
      <c r="J50" s="310">
        <v>128377092.71203972</v>
      </c>
      <c r="K50" s="249">
        <v>2.9438729692951859E-2</v>
      </c>
      <c r="L50" s="249">
        <v>1</v>
      </c>
      <c r="M50" s="310">
        <v>128760543.7005371</v>
      </c>
      <c r="N50" s="249">
        <v>2.9296612528947136E-2</v>
      </c>
      <c r="O50" s="249">
        <v>1</v>
      </c>
      <c r="P50" s="310">
        <v>123623477.29563379</v>
      </c>
      <c r="Q50" s="249">
        <v>3.1768038737865961E-2</v>
      </c>
      <c r="R50" s="210"/>
      <c r="S50" s="209"/>
      <c r="T50" s="209"/>
      <c r="U50" s="140" t="s">
        <v>645</v>
      </c>
      <c r="V50" s="140" t="s">
        <v>457</v>
      </c>
      <c r="W50" s="73"/>
      <c r="X50" s="209"/>
      <c r="Y50" s="209"/>
      <c r="Z50" s="229"/>
      <c r="AA50" s="229"/>
      <c r="AB50" s="132"/>
    </row>
    <row r="51" spans="1:28" s="120" customFormat="1" ht="13.35" customHeight="1" x14ac:dyDescent="0.25">
      <c r="A51" s="44"/>
      <c r="B51" s="44"/>
      <c r="C51" s="539"/>
      <c r="D51" s="539"/>
      <c r="E51" s="544"/>
      <c r="F51" s="223"/>
      <c r="G51" s="223"/>
      <c r="H51" s="226"/>
      <c r="I51" s="223"/>
      <c r="J51" s="223"/>
      <c r="K51" s="226"/>
      <c r="L51" s="223"/>
      <c r="M51" s="223"/>
      <c r="N51" s="226"/>
      <c r="O51" s="223"/>
      <c r="P51" s="223"/>
      <c r="Q51" s="226"/>
      <c r="R51" s="210"/>
      <c r="S51" s="209"/>
      <c r="T51" s="209"/>
      <c r="U51" s="85"/>
      <c r="V51" s="85"/>
      <c r="W51" s="85"/>
      <c r="X51" s="209"/>
      <c r="Y51" s="209"/>
      <c r="Z51" s="229"/>
      <c r="AA51" s="229"/>
      <c r="AB51" s="132"/>
    </row>
    <row r="52" spans="1:28" s="120" customFormat="1" ht="13.35" customHeight="1" x14ac:dyDescent="0.25">
      <c r="A52" s="44"/>
      <c r="B52" s="44" t="str">
        <f>IF(Index!$AJ$5=1,'3.3 Yields_costs'!V52,U52)</f>
        <v>   Depósitos de bancos centrales</v>
      </c>
      <c r="C52" s="584">
        <v>3.1760712331510167E-3</v>
      </c>
      <c r="D52" s="585">
        <v>431189.83539666672</v>
      </c>
      <c r="E52" s="584">
        <v>0</v>
      </c>
      <c r="F52" s="586">
        <v>2.66589296516841E-3</v>
      </c>
      <c r="G52" s="587">
        <v>349279.61687000003</v>
      </c>
      <c r="H52" s="586">
        <v>0</v>
      </c>
      <c r="I52" s="586">
        <v>1.2165904702614123E-3</v>
      </c>
      <c r="J52" s="587">
        <v>156182.34759333334</v>
      </c>
      <c r="K52" s="586">
        <v>0</v>
      </c>
      <c r="L52" s="586">
        <v>0</v>
      </c>
      <c r="M52" s="587">
        <v>0</v>
      </c>
      <c r="N52" s="586">
        <v>0</v>
      </c>
      <c r="O52" s="586">
        <v>3.1665791533311977E-4</v>
      </c>
      <c r="P52" s="587">
        <v>39146.35260666666</v>
      </c>
      <c r="Q52" s="586">
        <v>0</v>
      </c>
      <c r="R52" s="210"/>
      <c r="S52" s="209"/>
      <c r="T52" s="209"/>
      <c r="U52" s="85" t="s">
        <v>497</v>
      </c>
      <c r="V52" s="228" t="s">
        <v>288</v>
      </c>
      <c r="W52" s="85"/>
      <c r="X52" s="209"/>
      <c r="Y52" s="209"/>
      <c r="Z52" s="229"/>
      <c r="AA52" s="229"/>
      <c r="AB52" s="132"/>
    </row>
    <row r="53" spans="1:28" s="120" customFormat="1" ht="13.35" customHeight="1" x14ac:dyDescent="0.25">
      <c r="A53" s="44"/>
      <c r="B53" s="44" t="str">
        <f>IF(Index!$AJ$5=1,'3.3 Yields_costs'!V53,U53)</f>
        <v>   Depósitos de entidades de crédito</v>
      </c>
      <c r="C53" s="584">
        <v>0.1237197587533722</v>
      </c>
      <c r="D53" s="585">
        <v>16796443.938461669</v>
      </c>
      <c r="E53" s="584">
        <v>1.977568349527075E-2</v>
      </c>
      <c r="F53" s="586">
        <v>0.11248166104313255</v>
      </c>
      <c r="G53" s="587">
        <v>14737107.598603332</v>
      </c>
      <c r="H53" s="586">
        <v>1.9821092136033468E-2</v>
      </c>
      <c r="I53" s="586">
        <v>9.4593504631410405E-2</v>
      </c>
      <c r="J53" s="587">
        <v>12143639.114023333</v>
      </c>
      <c r="K53" s="586">
        <v>2.0195884645318705E-2</v>
      </c>
      <c r="L53" s="586">
        <v>0.1018237184289474</v>
      </c>
      <c r="M53" s="587">
        <v>13110877.346521666</v>
      </c>
      <c r="N53" s="586">
        <v>1.8960564752330482E-2</v>
      </c>
      <c r="O53" s="586">
        <v>9.4534553985734626E-2</v>
      </c>
      <c r="P53" s="587">
        <v>11686690.288308332</v>
      </c>
      <c r="Q53" s="586">
        <v>2.1830929201653804E-2</v>
      </c>
      <c r="R53" s="210"/>
      <c r="S53" s="209"/>
      <c r="T53" s="209"/>
      <c r="U53" s="85" t="s">
        <v>498</v>
      </c>
      <c r="V53" s="228" t="s">
        <v>289</v>
      </c>
      <c r="W53" s="85"/>
      <c r="X53" s="209"/>
      <c r="Y53" s="209"/>
      <c r="Z53" s="229"/>
      <c r="AA53" s="229"/>
      <c r="AB53" s="132"/>
    </row>
    <row r="54" spans="1:28" s="120" customFormat="1" ht="13.35" customHeight="1" x14ac:dyDescent="0.25">
      <c r="A54" s="44"/>
      <c r="B54" s="44" t="str">
        <f>IF(Index!$AJ$5=1,'3.3 Yields_costs'!V54,U54)</f>
        <v xml:space="preserve">   Recursos de clientes </v>
      </c>
      <c r="C54" s="584">
        <v>0.7668605790334555</v>
      </c>
      <c r="D54" s="585">
        <v>104110538.64102857</v>
      </c>
      <c r="E54" s="584">
        <v>1.1374562778621334E-2</v>
      </c>
      <c r="F54" s="586">
        <v>0.77954803238259107</v>
      </c>
      <c r="G54" s="587">
        <v>102134722.45130189</v>
      </c>
      <c r="H54" s="586">
        <v>1.0975915293981542E-2</v>
      </c>
      <c r="I54" s="586">
        <v>0.79124721688132238</v>
      </c>
      <c r="J54" s="587">
        <v>101578017.31971693</v>
      </c>
      <c r="K54" s="586">
        <v>1.1420306575988951E-2</v>
      </c>
      <c r="L54" s="586">
        <v>0.7834834847635298</v>
      </c>
      <c r="M54" s="587">
        <v>100881759.47854358</v>
      </c>
      <c r="N54" s="586">
        <v>1.1427053819496788E-2</v>
      </c>
      <c r="O54" s="586">
        <v>0.79399596638560166</v>
      </c>
      <c r="P54" s="587">
        <v>98156542.323295236</v>
      </c>
      <c r="Q54" s="586">
        <v>1.2914502400822781E-2</v>
      </c>
      <c r="R54" s="210"/>
      <c r="S54" s="209"/>
      <c r="T54" s="209"/>
      <c r="U54" s="85" t="s">
        <v>499</v>
      </c>
      <c r="V54" s="228" t="s">
        <v>296</v>
      </c>
      <c r="W54" s="85"/>
      <c r="X54" s="209"/>
      <c r="Y54" s="209"/>
      <c r="Z54" s="229"/>
      <c r="AA54" s="229"/>
      <c r="AB54" s="132"/>
    </row>
    <row r="55" spans="1:28" s="222" customFormat="1" ht="13.35" customHeight="1" x14ac:dyDescent="0.25">
      <c r="A55" s="52"/>
      <c r="B55" s="596" t="str">
        <f>IF(Index!$AJ$5=1,'3.3 Yields_costs'!V55,U55)</f>
        <v>      Depósitos de la clientela  (c)</v>
      </c>
      <c r="C55" s="592">
        <v>0.60374077221054767</v>
      </c>
      <c r="D55" s="593">
        <v>81965064.723516673</v>
      </c>
      <c r="E55" s="592">
        <v>8.0402974234827507E-3</v>
      </c>
      <c r="F55" s="594">
        <v>0.63352964026292324</v>
      </c>
      <c r="G55" s="595">
        <v>83003703.793803334</v>
      </c>
      <c r="H55" s="594">
        <v>8.0533532194340673E-3</v>
      </c>
      <c r="I55" s="594">
        <v>0.64500864963986904</v>
      </c>
      <c r="J55" s="595">
        <v>82804335.214885011</v>
      </c>
      <c r="K55" s="594">
        <v>8.6641692577099118E-3</v>
      </c>
      <c r="L55" s="594">
        <v>0.62987558507631303</v>
      </c>
      <c r="M55" s="595">
        <v>81103122.798119977</v>
      </c>
      <c r="N55" s="594">
        <v>8.4317735178339893E-3</v>
      </c>
      <c r="O55" s="594">
        <v>0.65352774409047032</v>
      </c>
      <c r="P55" s="595">
        <v>80791372.233635023</v>
      </c>
      <c r="Q55" s="594">
        <v>9.8109134813758464E-3</v>
      </c>
      <c r="R55" s="345"/>
      <c r="S55" s="375"/>
      <c r="T55" s="375"/>
      <c r="U55" s="140" t="s">
        <v>507</v>
      </c>
      <c r="V55" s="140" t="s">
        <v>508</v>
      </c>
      <c r="W55" s="140"/>
      <c r="X55" s="375"/>
      <c r="Y55" s="375"/>
      <c r="Z55" s="421"/>
      <c r="AA55" s="421"/>
    </row>
    <row r="56" spans="1:28" s="120" customFormat="1" ht="13.35" customHeight="1" x14ac:dyDescent="0.25">
      <c r="A56" s="44"/>
      <c r="B56" s="44" t="str">
        <f>IF(Index!$AJ$5=1,'3.3 Yields_costs'!V56,U56)</f>
        <v xml:space="preserve">        Recursos mayoristas </v>
      </c>
      <c r="C56" s="584">
        <v>0.16311980682290794</v>
      </c>
      <c r="D56" s="585">
        <v>22145473.917511914</v>
      </c>
      <c r="E56" s="584">
        <v>2.3715381343050509E-2</v>
      </c>
      <c r="F56" s="586">
        <v>0.14601839211966799</v>
      </c>
      <c r="G56" s="587">
        <v>19131018.657498579</v>
      </c>
      <c r="H56" s="586">
        <v>2.3656028208912952E-2</v>
      </c>
      <c r="I56" s="586">
        <v>0.14623856724145337</v>
      </c>
      <c r="J56" s="587">
        <v>18773682.104831915</v>
      </c>
      <c r="K56" s="586">
        <v>2.3576692154835672E-2</v>
      </c>
      <c r="L56" s="586">
        <v>0.15360789968721666</v>
      </c>
      <c r="M56" s="587">
        <v>19778636.68042358</v>
      </c>
      <c r="N56" s="586">
        <v>2.3709325345369511E-2</v>
      </c>
      <c r="O56" s="586">
        <v>0.14046822229513165</v>
      </c>
      <c r="P56" s="587">
        <v>17365170.089660246</v>
      </c>
      <c r="Q56" s="586">
        <v>2.7353935263073989E-2</v>
      </c>
      <c r="R56" s="210"/>
      <c r="S56" s="209"/>
      <c r="T56" s="209"/>
      <c r="U56" s="85" t="s">
        <v>958</v>
      </c>
      <c r="V56" s="85" t="s">
        <v>857</v>
      </c>
      <c r="W56" s="85"/>
      <c r="X56" s="209"/>
      <c r="Y56" s="209"/>
      <c r="Z56" s="229"/>
      <c r="AA56" s="229"/>
      <c r="AB56" s="132"/>
    </row>
    <row r="57" spans="1:28" s="120" customFormat="1" ht="13.35" customHeight="1" x14ac:dyDescent="0.25">
      <c r="A57" s="44"/>
      <c r="B57" s="44" t="str">
        <f>IF(Index!$AJ$5=1,'3.3 Yields_costs'!V57,U57)</f>
        <v>   Pasivos subordinados</v>
      </c>
      <c r="C57" s="584">
        <v>1.5698919189211947E-2</v>
      </c>
      <c r="D57" s="585">
        <v>2131316.9271666668</v>
      </c>
      <c r="E57" s="584">
        <v>1.8133898140112761E-2</v>
      </c>
      <c r="F57" s="586">
        <v>1.6733017878909986E-2</v>
      </c>
      <c r="G57" s="587">
        <v>2192324.3544233334</v>
      </c>
      <c r="H57" s="586">
        <v>1.7666182550938547E-2</v>
      </c>
      <c r="I57" s="586">
        <v>1.9307145994935077E-2</v>
      </c>
      <c r="J57" s="587">
        <v>2478595.2713966668</v>
      </c>
      <c r="K57" s="586">
        <v>1.5758000786852081E-2</v>
      </c>
      <c r="L57" s="586">
        <v>1.9190132790083581E-2</v>
      </c>
      <c r="M57" s="587">
        <v>2470931.9317366667</v>
      </c>
      <c r="N57" s="586">
        <v>1.5773390181934108E-2</v>
      </c>
      <c r="O57" s="586">
        <v>1.4996497309675212E-2</v>
      </c>
      <c r="P57" s="587">
        <v>1853919.1446766667</v>
      </c>
      <c r="Q57" s="586">
        <v>1.7908166903321004E-2</v>
      </c>
      <c r="R57" s="210"/>
      <c r="S57" s="209"/>
      <c r="T57" s="209"/>
      <c r="U57" s="85" t="s">
        <v>500</v>
      </c>
      <c r="V57" s="228" t="s">
        <v>291</v>
      </c>
      <c r="W57" s="480"/>
      <c r="X57" s="209"/>
      <c r="Y57" s="209"/>
      <c r="Z57" s="229"/>
      <c r="AA57" s="229"/>
      <c r="AB57" s="132"/>
    </row>
    <row r="58" spans="1:28" s="120" customFormat="1" ht="13.35" customHeight="1" x14ac:dyDescent="0.25">
      <c r="A58" s="44"/>
      <c r="B58" s="44" t="str">
        <f>IF(Index!$AJ$5=1,'3.3 Yields_costs'!V58,U58)</f>
        <v xml:space="preserve">   Otros costes sin ponderación</v>
      </c>
      <c r="C58" s="419"/>
      <c r="D58" s="585"/>
      <c r="E58" s="584">
        <v>3.1452119467646929E-4</v>
      </c>
      <c r="F58" s="44"/>
      <c r="G58" s="587"/>
      <c r="H58" s="586">
        <v>3.1961470835947629E-4</v>
      </c>
      <c r="I58" s="44"/>
      <c r="J58" s="587"/>
      <c r="K58" s="586">
        <v>4.1387560164095165E-4</v>
      </c>
      <c r="L58" s="44"/>
      <c r="M58" s="587"/>
      <c r="N58" s="586">
        <v>6.9538445623364316E-4</v>
      </c>
      <c r="O58" s="44"/>
      <c r="P58" s="587"/>
      <c r="Q58" s="586">
        <v>8.0306847440254903E-4</v>
      </c>
      <c r="R58" s="210"/>
      <c r="S58" s="209"/>
      <c r="T58" s="209"/>
      <c r="U58" s="85" t="s">
        <v>646</v>
      </c>
      <c r="V58" s="228" t="s">
        <v>292</v>
      </c>
      <c r="W58" s="480"/>
      <c r="X58" s="209"/>
      <c r="Y58" s="209"/>
      <c r="Z58" s="229"/>
      <c r="AA58" s="229"/>
      <c r="AB58" s="132"/>
    </row>
    <row r="59" spans="1:28" s="120" customFormat="1" ht="13.35" customHeight="1" x14ac:dyDescent="0.25">
      <c r="A59" s="44"/>
      <c r="B59" s="248" t="str">
        <f>IF(Index!$AJ$5=1,'3.3 Yields_costs'!V59,U59)</f>
        <v>Recursos medios con coste (d)</v>
      </c>
      <c r="C59" s="537">
        <v>0.90946891934285146</v>
      </c>
      <c r="D59" s="538">
        <v>123471334.50176691</v>
      </c>
      <c r="E59" s="537">
        <v>1.2908847602796775E-2</v>
      </c>
      <c r="F59" s="249">
        <v>0.9114422384126013</v>
      </c>
      <c r="G59" s="310">
        <v>119415220.33754189</v>
      </c>
      <c r="H59" s="249">
        <v>1.2477671754602326E-2</v>
      </c>
      <c r="I59" s="249">
        <v>0.90637707372008236</v>
      </c>
      <c r="J59" s="310">
        <v>116358053.62503028</v>
      </c>
      <c r="K59" s="249">
        <v>1.2826945645623469E-2</v>
      </c>
      <c r="L59" s="249">
        <v>0.90451029776654657</v>
      </c>
      <c r="M59" s="310">
        <v>116465237.72315525</v>
      </c>
      <c r="N59" s="249">
        <v>1.3062548898710823E-2</v>
      </c>
      <c r="O59" s="249">
        <v>0.90385753497271459</v>
      </c>
      <c r="P59" s="310">
        <v>111738011.45318691</v>
      </c>
      <c r="Q59" s="249">
        <v>1.4728259258414251E-2</v>
      </c>
      <c r="R59" s="210"/>
      <c r="S59" s="209"/>
      <c r="T59" s="209"/>
      <c r="U59" s="140" t="s">
        <v>501</v>
      </c>
      <c r="V59" s="140" t="s">
        <v>293</v>
      </c>
      <c r="W59" s="85"/>
      <c r="X59" s="209"/>
      <c r="Y59" s="209"/>
      <c r="Z59" s="229"/>
      <c r="AA59" s="229"/>
      <c r="AB59" s="132"/>
    </row>
    <row r="60" spans="1:28" s="120" customFormat="1" ht="13.35" customHeight="1" x14ac:dyDescent="0.25">
      <c r="A60" s="44"/>
      <c r="B60" s="293" t="str">
        <f>IF(Index!$AJ$5=1,'3.3 Yields_costs'!V60,U60)</f>
        <v>Otros pasivos</v>
      </c>
      <c r="C60" s="540">
        <v>9.0531080657148613E-2</v>
      </c>
      <c r="D60" s="541">
        <v>12290682.072678238</v>
      </c>
      <c r="E60" s="542"/>
      <c r="F60" s="311">
        <v>8.8557761587398753E-2</v>
      </c>
      <c r="G60" s="312">
        <v>11602649.259460213</v>
      </c>
      <c r="H60" s="293"/>
      <c r="I60" s="311">
        <v>9.3622926279917834E-2</v>
      </c>
      <c r="J60" s="312">
        <v>12019039.087009473</v>
      </c>
      <c r="K60" s="293"/>
      <c r="L60" s="311">
        <v>9.5489702233453488E-2</v>
      </c>
      <c r="M60" s="312">
        <v>12295305.977381863</v>
      </c>
      <c r="N60" s="293"/>
      <c r="O60" s="311">
        <v>9.6142465027285448E-2</v>
      </c>
      <c r="P60" s="312">
        <v>11885465.842446888</v>
      </c>
      <c r="Q60" s="293"/>
      <c r="R60" s="210"/>
      <c r="S60" s="209"/>
      <c r="T60" s="209"/>
      <c r="U60" s="85" t="s">
        <v>574</v>
      </c>
      <c r="V60" s="228" t="s">
        <v>391</v>
      </c>
      <c r="W60" s="85"/>
      <c r="X60" s="209"/>
      <c r="Y60" s="209"/>
      <c r="Z60" s="229"/>
      <c r="AA60" s="229"/>
      <c r="AB60" s="132"/>
    </row>
    <row r="61" spans="1:28" s="120" customFormat="1" ht="13.35" customHeight="1" x14ac:dyDescent="0.25">
      <c r="A61" s="44"/>
      <c r="B61" s="248" t="str">
        <f>IF(Index!$AJ$5=1,'3.3 Yields_costs'!V61,U61)</f>
        <v>Recursos totales medios</v>
      </c>
      <c r="C61" s="537">
        <v>1</v>
      </c>
      <c r="D61" s="538">
        <v>135762016.57444513</v>
      </c>
      <c r="E61" s="537">
        <v>1.1740195679277143E-2</v>
      </c>
      <c r="F61" s="249">
        <v>1</v>
      </c>
      <c r="G61" s="310">
        <v>131017869.5970021</v>
      </c>
      <c r="H61" s="249">
        <v>1.1372677074192435E-2</v>
      </c>
      <c r="I61" s="249">
        <v>1</v>
      </c>
      <c r="J61" s="310">
        <v>128377092.71203972</v>
      </c>
      <c r="K61" s="249">
        <v>1.1626049459046753E-2</v>
      </c>
      <c r="L61" s="249">
        <v>1</v>
      </c>
      <c r="M61" s="310">
        <v>128760543.7005371</v>
      </c>
      <c r="N61" s="249">
        <v>1.1815209993963002E-2</v>
      </c>
      <c r="O61" s="249">
        <v>1</v>
      </c>
      <c r="P61" s="310">
        <v>123623477.29563379</v>
      </c>
      <c r="Q61" s="249">
        <v>1.3312248107749367E-2</v>
      </c>
      <c r="R61" s="210"/>
      <c r="S61" s="209"/>
      <c r="T61" s="209"/>
      <c r="U61" s="140" t="s">
        <v>502</v>
      </c>
      <c r="V61" s="224" t="s">
        <v>458</v>
      </c>
      <c r="W61" s="73"/>
      <c r="X61" s="209"/>
      <c r="Y61" s="209"/>
      <c r="Z61" s="229"/>
      <c r="AA61" s="229"/>
      <c r="AB61" s="132"/>
    </row>
    <row r="62" spans="1:28" s="120" customFormat="1" ht="13.35" customHeight="1" x14ac:dyDescent="0.25">
      <c r="A62" s="44"/>
      <c r="B62" s="52"/>
      <c r="C62" s="543"/>
      <c r="D62" s="543"/>
      <c r="E62" s="543"/>
      <c r="F62" s="221"/>
      <c r="G62" s="221"/>
      <c r="H62" s="221"/>
      <c r="I62" s="221"/>
      <c r="J62" s="221"/>
      <c r="K62" s="221"/>
      <c r="L62" s="221"/>
      <c r="M62" s="221"/>
      <c r="N62" s="221"/>
      <c r="O62" s="221"/>
      <c r="P62" s="221"/>
      <c r="Q62" s="221"/>
      <c r="R62" s="210"/>
      <c r="S62" s="209"/>
      <c r="T62" s="209"/>
      <c r="U62" s="140"/>
      <c r="V62" s="224"/>
      <c r="W62" s="85"/>
      <c r="X62" s="209"/>
      <c r="Y62" s="209"/>
      <c r="Z62" s="229"/>
      <c r="AA62" s="229"/>
      <c r="AB62" s="132"/>
    </row>
    <row r="63" spans="1:28" s="120" customFormat="1" ht="13.35" customHeight="1" x14ac:dyDescent="0.25">
      <c r="A63" s="44"/>
      <c r="B63" s="597" t="str">
        <f>IF(Index!$AJ$5=1,'3.3 Yields_costs'!V63,U63)</f>
        <v>Margen de clientes (a-c)</v>
      </c>
      <c r="C63" s="599"/>
      <c r="D63" s="599"/>
      <c r="E63" s="598">
        <v>2.7074914590040286E-2</v>
      </c>
      <c r="F63" s="597"/>
      <c r="G63" s="597"/>
      <c r="H63" s="600">
        <v>2.678043000731737E-2</v>
      </c>
      <c r="I63" s="597"/>
      <c r="J63" s="597"/>
      <c r="K63" s="600">
        <v>2.6100700042163475E-2</v>
      </c>
      <c r="L63" s="597"/>
      <c r="M63" s="597"/>
      <c r="N63" s="600">
        <v>2.6491419539435658E-2</v>
      </c>
      <c r="O63" s="597"/>
      <c r="P63" s="597"/>
      <c r="Q63" s="600">
        <v>2.7275513631526645E-2</v>
      </c>
      <c r="R63" s="210"/>
      <c r="S63" s="209"/>
      <c r="T63" s="375"/>
      <c r="U63" s="140" t="s">
        <v>503</v>
      </c>
      <c r="V63" s="314" t="s">
        <v>294</v>
      </c>
      <c r="W63" s="85"/>
      <c r="X63" s="209"/>
      <c r="Y63" s="209"/>
      <c r="Z63" s="229"/>
      <c r="AA63" s="229"/>
      <c r="AB63" s="132"/>
    </row>
    <row r="64" spans="1:28" s="120" customFormat="1" ht="13.35" customHeight="1" x14ac:dyDescent="0.25">
      <c r="A64" s="44"/>
      <c r="B64" s="601" t="str">
        <f>IF(Index!$AJ$5=1,'3.3 Yields_costs'!V64,U64)</f>
        <v>Margen de intermediación (b-d)</v>
      </c>
      <c r="C64" s="603"/>
      <c r="D64" s="603"/>
      <c r="E64" s="602">
        <v>1.7451708604758288E-2</v>
      </c>
      <c r="F64" s="601"/>
      <c r="G64" s="601"/>
      <c r="H64" s="604">
        <v>1.7643617741213508E-2</v>
      </c>
      <c r="I64" s="601"/>
      <c r="J64" s="601"/>
      <c r="K64" s="604">
        <v>1.7594651852539153E-2</v>
      </c>
      <c r="L64" s="601"/>
      <c r="M64" s="601"/>
      <c r="N64" s="604">
        <v>1.7196237258736688E-2</v>
      </c>
      <c r="O64" s="601"/>
      <c r="P64" s="601"/>
      <c r="Q64" s="604">
        <v>1.8260468484244091E-2</v>
      </c>
      <c r="R64" s="345"/>
      <c r="S64" s="209"/>
      <c r="T64" s="375"/>
      <c r="U64" s="140" t="s">
        <v>504</v>
      </c>
      <c r="V64" s="314" t="s">
        <v>295</v>
      </c>
      <c r="W64" s="85"/>
      <c r="X64" s="209"/>
      <c r="Y64" s="209"/>
      <c r="Z64" s="229"/>
      <c r="AA64" s="229"/>
      <c r="AB64" s="132"/>
    </row>
    <row r="65" spans="1:28" s="120" customFormat="1" ht="13.35" customHeight="1" x14ac:dyDescent="0.25">
      <c r="A65" s="44"/>
      <c r="B65" s="44"/>
      <c r="C65" s="419"/>
      <c r="D65" s="425"/>
      <c r="E65" s="419"/>
      <c r="F65" s="44"/>
      <c r="G65" s="52"/>
      <c r="H65" s="44"/>
      <c r="I65" s="44"/>
      <c r="J65" s="52"/>
      <c r="K65" s="44"/>
      <c r="L65" s="44"/>
      <c r="M65" s="52"/>
      <c r="N65" s="44"/>
      <c r="O65" s="44"/>
      <c r="P65" s="52"/>
      <c r="Q65" s="44"/>
      <c r="R65" s="210"/>
      <c r="S65" s="209"/>
      <c r="T65" s="209"/>
      <c r="U65" s="140"/>
      <c r="V65" s="228"/>
      <c r="W65" s="85"/>
      <c r="X65" s="209"/>
      <c r="Y65" s="209"/>
      <c r="Z65" s="229"/>
      <c r="AA65" s="229"/>
      <c r="AB65" s="132"/>
    </row>
    <row r="66" spans="1:28" s="120" customFormat="1" ht="13.35" customHeight="1" x14ac:dyDescent="0.25">
      <c r="A66" s="44"/>
      <c r="B66" s="313" t="str">
        <f>IF(Index!$AJ$5=1,'3.3 Yields_costs'!V66,U66)</f>
        <v>ATM trimestrales</v>
      </c>
      <c r="C66" s="313"/>
      <c r="D66" s="296">
        <v>135762016.57444513</v>
      </c>
      <c r="E66" s="313"/>
      <c r="F66" s="313"/>
      <c r="G66" s="296">
        <v>131017869.5970021</v>
      </c>
      <c r="H66" s="313"/>
      <c r="I66" s="313"/>
      <c r="J66" s="296">
        <v>128377092.71203972</v>
      </c>
      <c r="K66" s="313"/>
      <c r="L66" s="313"/>
      <c r="M66" s="296">
        <v>128760543.7005371</v>
      </c>
      <c r="N66" s="313"/>
      <c r="O66" s="313"/>
      <c r="P66" s="296">
        <v>123623477.29563379</v>
      </c>
      <c r="Q66" s="313"/>
      <c r="R66" s="210"/>
      <c r="S66" s="209"/>
      <c r="T66" s="209"/>
      <c r="U66" s="224" t="s">
        <v>647</v>
      </c>
      <c r="V66" s="224" t="s">
        <v>297</v>
      </c>
      <c r="W66" s="85"/>
      <c r="X66" s="209"/>
      <c r="Y66" s="209"/>
      <c r="Z66" s="229"/>
      <c r="AA66" s="229"/>
      <c r="AB66" s="132"/>
    </row>
    <row r="67" spans="1:28" s="120" customFormat="1" ht="13.35" customHeight="1" x14ac:dyDescent="0.25">
      <c r="A67" s="44"/>
      <c r="B67" s="364" t="str">
        <f>IF(Index!$AJ$5=1,'3.3 Yields_costs'!V67,U67)</f>
        <v>(*) Cesiones temporales de clientes mayoristas incluidos en recursos mayoristas</v>
      </c>
      <c r="C67" s="426"/>
      <c r="D67" s="422"/>
      <c r="E67" s="427"/>
      <c r="F67" s="422"/>
      <c r="G67" s="44"/>
      <c r="H67" s="53"/>
      <c r="I67" s="44"/>
      <c r="J67" s="351"/>
      <c r="K67" s="210"/>
      <c r="L67" s="432"/>
      <c r="M67" s="432"/>
      <c r="N67" s="210"/>
      <c r="O67" s="210"/>
      <c r="P67" s="210"/>
      <c r="Q67" s="210"/>
      <c r="R67" s="210"/>
      <c r="S67" s="209"/>
      <c r="T67" s="209"/>
      <c r="U67" s="224" t="s">
        <v>860</v>
      </c>
      <c r="V67" s="224" t="s">
        <v>859</v>
      </c>
      <c r="W67" s="204"/>
      <c r="X67" s="229"/>
      <c r="Y67" s="229"/>
      <c r="Z67" s="229"/>
      <c r="AA67" s="229"/>
      <c r="AB67" s="132"/>
    </row>
    <row r="68" spans="1:28" s="120" customFormat="1" ht="13.35" customHeight="1" x14ac:dyDescent="0.25">
      <c r="A68" s="44"/>
      <c r="B68" s="44"/>
      <c r="C68" s="227"/>
      <c r="D68" s="215"/>
      <c r="E68" s="215"/>
      <c r="F68" s="215"/>
      <c r="G68" s="215"/>
      <c r="H68" s="215"/>
      <c r="I68" s="215"/>
      <c r="J68" s="352"/>
      <c r="K68" s="352"/>
      <c r="L68" s="433"/>
      <c r="M68" s="433"/>
      <c r="N68" s="352"/>
      <c r="O68" s="352"/>
      <c r="P68" s="352"/>
      <c r="Q68" s="210"/>
      <c r="R68" s="210"/>
      <c r="S68" s="209"/>
      <c r="T68" s="209"/>
      <c r="U68" s="224" t="s">
        <v>969</v>
      </c>
      <c r="V68" s="224" t="s">
        <v>970</v>
      </c>
      <c r="W68" s="204"/>
      <c r="X68" s="229"/>
      <c r="Y68" s="229"/>
      <c r="Z68" s="229"/>
      <c r="AA68" s="229"/>
      <c r="AB68" s="132"/>
    </row>
    <row r="69" spans="1:28" ht="13.35" customHeight="1" x14ac:dyDescent="0.3">
      <c r="A69" s="19"/>
      <c r="B69" s="19"/>
      <c r="C69" s="78"/>
      <c r="D69" s="99"/>
      <c r="E69" s="22"/>
      <c r="F69" s="19"/>
      <c r="G69" s="22"/>
      <c r="H69" s="19"/>
      <c r="I69" s="22"/>
      <c r="J69" s="88"/>
      <c r="K69" s="353"/>
      <c r="L69" s="67"/>
      <c r="M69" s="67"/>
      <c r="N69" s="88"/>
      <c r="O69" s="88"/>
      <c r="P69" s="88"/>
      <c r="Q69" s="88"/>
      <c r="R69" s="88"/>
      <c r="S69" s="34"/>
      <c r="T69" s="34"/>
      <c r="U69" s="224" t="s">
        <v>926</v>
      </c>
      <c r="V69" s="224" t="s">
        <v>927</v>
      </c>
    </row>
    <row r="70" spans="1:28" ht="13.35" customHeight="1" x14ac:dyDescent="0.3">
      <c r="A70" s="19"/>
      <c r="B70" s="19"/>
      <c r="C70" s="78"/>
      <c r="D70" s="78"/>
      <c r="E70" s="78"/>
      <c r="F70" s="78"/>
      <c r="G70" s="22"/>
      <c r="H70" s="19"/>
      <c r="I70" s="22"/>
      <c r="J70" s="88"/>
      <c r="K70" s="353"/>
      <c r="L70" s="67"/>
      <c r="M70" s="67"/>
      <c r="N70" s="88"/>
      <c r="O70" s="88"/>
      <c r="P70" s="88"/>
      <c r="Q70" s="88"/>
      <c r="R70" s="88"/>
      <c r="S70" s="34"/>
      <c r="T70" s="34"/>
      <c r="U70" s="224" t="s">
        <v>914</v>
      </c>
      <c r="V70" s="224" t="s">
        <v>915</v>
      </c>
    </row>
    <row r="71" spans="1:28" ht="13.35" customHeight="1" x14ac:dyDescent="0.3">
      <c r="A71" s="19"/>
      <c r="B71" s="19"/>
      <c r="C71" s="78"/>
      <c r="D71" s="78"/>
      <c r="E71" s="78"/>
      <c r="F71" s="78"/>
      <c r="G71" s="19"/>
      <c r="H71" s="19"/>
      <c r="I71" s="19"/>
      <c r="J71" s="88"/>
      <c r="K71" s="88"/>
      <c r="L71" s="67"/>
      <c r="M71" s="67"/>
      <c r="N71" s="88"/>
      <c r="O71" s="88"/>
      <c r="P71" s="88"/>
      <c r="Q71" s="88"/>
      <c r="R71" s="88"/>
      <c r="S71" s="34"/>
      <c r="T71" s="34"/>
      <c r="U71" s="224" t="s">
        <v>866</v>
      </c>
      <c r="V71" s="224" t="s">
        <v>867</v>
      </c>
    </row>
    <row r="72" spans="1:28" ht="13.35" customHeight="1" x14ac:dyDescent="0.3">
      <c r="A72" s="19"/>
      <c r="B72" s="19"/>
      <c r="C72" s="78"/>
      <c r="D72" s="19"/>
      <c r="E72" s="19"/>
      <c r="F72" s="19"/>
      <c r="G72" s="19"/>
      <c r="H72" s="19"/>
      <c r="I72" s="19"/>
      <c r="J72" s="88"/>
      <c r="K72" s="88"/>
      <c r="L72" s="67"/>
      <c r="M72" s="67"/>
      <c r="N72" s="88"/>
      <c r="O72" s="88"/>
      <c r="P72" s="88"/>
      <c r="Q72" s="88"/>
      <c r="R72" s="88"/>
      <c r="S72" s="34"/>
      <c r="T72" s="34"/>
      <c r="U72" s="224" t="s">
        <v>858</v>
      </c>
      <c r="V72" s="224" t="s">
        <v>856</v>
      </c>
    </row>
    <row r="73" spans="1:28" ht="13.35" customHeight="1" x14ac:dyDescent="0.3">
      <c r="A73" s="19"/>
      <c r="B73" s="19"/>
      <c r="C73" s="78"/>
      <c r="D73" s="19"/>
      <c r="E73" s="19"/>
      <c r="F73" s="19"/>
      <c r="G73" s="19"/>
      <c r="H73" s="19"/>
      <c r="I73" s="19"/>
      <c r="J73" s="88"/>
      <c r="K73" s="88"/>
      <c r="L73" s="67"/>
      <c r="M73" s="67"/>
      <c r="N73" s="88"/>
      <c r="O73" s="88"/>
      <c r="P73" s="88"/>
      <c r="Q73" s="88"/>
      <c r="R73" s="88"/>
      <c r="S73" s="34"/>
      <c r="T73" s="34"/>
      <c r="U73" s="224"/>
      <c r="V73" s="67"/>
    </row>
    <row r="74" spans="1:28" ht="13.35" customHeight="1" x14ac:dyDescent="0.3">
      <c r="A74" s="19"/>
      <c r="B74" s="19"/>
      <c r="C74" s="78"/>
      <c r="D74" s="19"/>
      <c r="E74" s="19"/>
      <c r="F74" s="19"/>
      <c r="G74" s="19"/>
      <c r="H74" s="19"/>
      <c r="I74" s="19"/>
      <c r="J74" s="88"/>
      <c r="K74" s="88"/>
      <c r="L74" s="67"/>
      <c r="M74" s="67"/>
      <c r="N74" s="88"/>
      <c r="O74" s="88"/>
      <c r="P74" s="88"/>
      <c r="Q74" s="88"/>
      <c r="R74" s="88"/>
      <c r="S74" s="34"/>
      <c r="T74" s="34"/>
      <c r="U74" s="224"/>
      <c r="V74" s="67"/>
    </row>
    <row r="75" spans="1:28" ht="15" customHeight="1" x14ac:dyDescent="0.3">
      <c r="A75" s="19"/>
      <c r="B75" s="19"/>
      <c r="C75" s="78"/>
      <c r="D75" s="19"/>
      <c r="E75" s="22"/>
      <c r="F75" s="19"/>
      <c r="G75" s="22"/>
      <c r="H75" s="19"/>
      <c r="I75" s="22"/>
      <c r="J75" s="88"/>
      <c r="K75" s="353"/>
      <c r="L75" s="67"/>
      <c r="M75" s="67"/>
      <c r="N75" s="88"/>
      <c r="O75" s="88"/>
      <c r="P75" s="88"/>
      <c r="Q75" s="88"/>
      <c r="R75" s="88"/>
      <c r="S75" s="34"/>
      <c r="T75" s="34"/>
      <c r="U75" s="224"/>
      <c r="V75" s="67"/>
    </row>
    <row r="76" spans="1:28" ht="15" hidden="1" customHeight="1" x14ac:dyDescent="0.3">
      <c r="A76" s="19"/>
      <c r="B76" s="19"/>
      <c r="C76" s="78">
        <f>+C41+C42+C43+C44+C46</f>
        <v>0.96859862689501786</v>
      </c>
      <c r="D76" s="19"/>
      <c r="E76" s="22"/>
      <c r="F76" s="19"/>
      <c r="G76" s="22"/>
      <c r="H76" s="19"/>
      <c r="I76" s="22"/>
      <c r="J76" s="88"/>
      <c r="K76" s="353"/>
      <c r="L76" s="67"/>
      <c r="M76" s="67"/>
      <c r="N76" s="88"/>
      <c r="O76" s="88"/>
      <c r="P76" s="88"/>
      <c r="Q76" s="88"/>
      <c r="R76" s="88"/>
      <c r="S76" s="34"/>
      <c r="T76" s="34"/>
      <c r="U76" s="224"/>
      <c r="V76" s="67"/>
    </row>
    <row r="77" spans="1:28" ht="13.35" hidden="1" customHeight="1" x14ac:dyDescent="0.3">
      <c r="A77" s="19"/>
      <c r="B77" s="19"/>
      <c r="C77" s="78">
        <f>+C49</f>
        <v>3.1401373104981881E-2</v>
      </c>
      <c r="D77" s="19"/>
      <c r="E77" s="22"/>
      <c r="F77" s="19"/>
      <c r="G77" s="22"/>
      <c r="H77" s="19"/>
      <c r="I77" s="22"/>
      <c r="J77" s="88"/>
      <c r="K77" s="353"/>
      <c r="L77" s="67"/>
      <c r="M77" s="67"/>
      <c r="N77" s="88"/>
      <c r="O77" s="88"/>
      <c r="P77" s="88"/>
      <c r="Q77" s="88"/>
      <c r="R77" s="88"/>
      <c r="S77" s="34"/>
      <c r="T77" s="34"/>
      <c r="U77" s="224"/>
      <c r="V77" s="67"/>
    </row>
    <row r="78" spans="1:28" ht="13.35" customHeight="1" x14ac:dyDescent="0.3">
      <c r="A78" s="19"/>
      <c r="B78" s="19"/>
      <c r="C78" s="78"/>
      <c r="D78" s="19"/>
      <c r="E78" s="19"/>
      <c r="F78" s="19"/>
      <c r="G78" s="19"/>
      <c r="H78" s="19"/>
      <c r="I78" s="19"/>
      <c r="J78" s="88"/>
      <c r="K78" s="88"/>
      <c r="L78" s="67"/>
      <c r="M78" s="67"/>
      <c r="N78" s="88"/>
      <c r="O78" s="88"/>
      <c r="P78" s="88"/>
      <c r="Q78" s="88"/>
      <c r="R78" s="88"/>
      <c r="S78" s="34"/>
      <c r="T78" s="34"/>
      <c r="U78" s="224"/>
      <c r="V78" s="67"/>
    </row>
    <row r="79" spans="1:28" ht="15" customHeight="1" x14ac:dyDescent="0.3">
      <c r="A79" s="19"/>
      <c r="B79" s="19"/>
      <c r="C79" s="77"/>
      <c r="D79" s="19"/>
      <c r="E79" s="22"/>
      <c r="F79" s="19"/>
      <c r="G79" s="22"/>
      <c r="H79" s="19"/>
      <c r="I79" s="22"/>
      <c r="J79" s="88"/>
      <c r="K79" s="353"/>
      <c r="L79" s="67"/>
      <c r="M79" s="67"/>
      <c r="N79" s="88"/>
      <c r="O79" s="88"/>
      <c r="P79" s="88"/>
      <c r="Q79" s="88"/>
      <c r="R79" s="88"/>
      <c r="S79" s="34"/>
      <c r="T79" s="34"/>
      <c r="U79" s="224"/>
      <c r="V79" s="67"/>
    </row>
    <row r="80" spans="1:28" ht="15" hidden="1" customHeight="1" x14ac:dyDescent="0.3">
      <c r="A80" s="19"/>
      <c r="B80" s="19"/>
      <c r="C80" s="78"/>
      <c r="D80" s="19"/>
      <c r="E80" s="22"/>
      <c r="F80" s="19"/>
      <c r="G80" s="22"/>
      <c r="H80" s="19"/>
      <c r="I80" s="22"/>
      <c r="J80" s="88"/>
      <c r="K80" s="353"/>
      <c r="L80" s="67"/>
      <c r="M80" s="67"/>
      <c r="N80" s="88"/>
      <c r="O80" s="88"/>
      <c r="P80" s="88"/>
      <c r="Q80" s="88"/>
      <c r="R80" s="88"/>
      <c r="S80" s="34"/>
      <c r="T80" s="34"/>
      <c r="U80" s="473"/>
      <c r="V80" s="67"/>
    </row>
    <row r="81" spans="1:22" ht="13.35" hidden="1" customHeight="1" x14ac:dyDescent="0.3">
      <c r="A81" s="19"/>
      <c r="B81" s="19"/>
      <c r="C81" s="78"/>
      <c r="D81" s="19"/>
      <c r="E81" s="22"/>
      <c r="F81" s="19"/>
      <c r="G81" s="22"/>
      <c r="H81" s="19"/>
      <c r="I81" s="22"/>
      <c r="J81" s="88"/>
      <c r="K81" s="353"/>
      <c r="L81" s="67"/>
      <c r="M81" s="67"/>
      <c r="N81" s="88"/>
      <c r="O81" s="88"/>
      <c r="P81" s="88"/>
      <c r="Q81" s="88"/>
      <c r="R81" s="88"/>
      <c r="S81" s="34"/>
      <c r="T81" s="34"/>
      <c r="U81" s="474"/>
      <c r="V81" s="67"/>
    </row>
    <row r="82" spans="1:22" ht="13.35" customHeight="1" x14ac:dyDescent="0.3">
      <c r="A82" s="19"/>
      <c r="B82" s="19"/>
      <c r="C82" s="78"/>
      <c r="D82" s="19"/>
      <c r="E82" s="19"/>
      <c r="F82" s="19"/>
      <c r="G82" s="19"/>
      <c r="H82" s="19"/>
      <c r="I82" s="19"/>
      <c r="J82" s="88"/>
      <c r="K82" s="88"/>
      <c r="L82" s="67"/>
      <c r="M82" s="67"/>
      <c r="N82" s="88"/>
      <c r="O82" s="88"/>
      <c r="P82" s="88"/>
      <c r="Q82" s="88"/>
      <c r="R82" s="88"/>
      <c r="S82" s="34"/>
      <c r="T82" s="34"/>
      <c r="U82" s="475"/>
      <c r="V82" s="67"/>
    </row>
    <row r="83" spans="1:22" ht="13.35" customHeight="1" x14ac:dyDescent="0.3">
      <c r="A83" s="19"/>
      <c r="B83" s="19"/>
      <c r="C83" s="19"/>
      <c r="D83" s="19"/>
      <c r="E83" s="19"/>
      <c r="F83" s="19"/>
      <c r="G83" s="19"/>
      <c r="H83" s="19"/>
      <c r="I83" s="19"/>
      <c r="J83" s="88"/>
      <c r="K83" s="88"/>
      <c r="L83" s="67"/>
      <c r="M83" s="67"/>
      <c r="N83" s="88"/>
      <c r="O83" s="88"/>
      <c r="P83" s="88"/>
      <c r="Q83" s="88"/>
      <c r="R83" s="88"/>
      <c r="S83" s="34"/>
      <c r="T83" s="34"/>
      <c r="U83" s="67"/>
      <c r="V83" s="67"/>
    </row>
    <row r="84" spans="1:22" ht="13.35" customHeight="1" x14ac:dyDescent="0.3">
      <c r="A84" s="19"/>
      <c r="B84" s="19"/>
      <c r="C84" s="29"/>
      <c r="D84" s="24"/>
      <c r="E84" s="24"/>
      <c r="F84" s="24"/>
      <c r="G84" s="24"/>
      <c r="H84" s="24"/>
      <c r="I84" s="24"/>
      <c r="J84" s="350"/>
      <c r="K84" s="88"/>
      <c r="L84" s="67"/>
      <c r="M84" s="67"/>
      <c r="N84" s="88"/>
      <c r="O84" s="88"/>
      <c r="P84" s="88"/>
      <c r="Q84" s="88"/>
      <c r="R84" s="88"/>
      <c r="S84" s="34"/>
      <c r="T84" s="34"/>
      <c r="U84" s="67"/>
      <c r="V84" s="67"/>
    </row>
    <row r="85" spans="1:22" ht="13.35" customHeight="1" x14ac:dyDescent="0.3">
      <c r="A85" s="19"/>
      <c r="B85" s="19"/>
      <c r="C85" s="29"/>
      <c r="D85" s="24"/>
      <c r="E85" s="24"/>
      <c r="F85" s="24"/>
      <c r="G85" s="24"/>
      <c r="H85" s="24"/>
      <c r="I85" s="24"/>
      <c r="J85" s="350"/>
      <c r="K85" s="88"/>
      <c r="L85" s="67"/>
      <c r="M85" s="67"/>
      <c r="N85" s="88"/>
      <c r="O85" s="88"/>
      <c r="P85" s="88"/>
      <c r="Q85" s="88"/>
      <c r="R85" s="88"/>
      <c r="S85" s="34"/>
      <c r="T85" s="34"/>
      <c r="U85" s="67"/>
      <c r="V85" s="67"/>
    </row>
    <row r="86" spans="1:22" ht="13.35" customHeight="1" x14ac:dyDescent="0.3">
      <c r="A86" s="19"/>
      <c r="B86" s="19"/>
      <c r="C86" s="29"/>
      <c r="D86" s="24"/>
      <c r="E86" s="24"/>
      <c r="F86" s="24"/>
      <c r="G86" s="24"/>
      <c r="H86" s="24"/>
      <c r="I86" s="24"/>
      <c r="J86" s="350"/>
      <c r="K86" s="88"/>
      <c r="L86" s="67"/>
      <c r="M86" s="67"/>
      <c r="N86" s="88"/>
      <c r="O86" s="88"/>
      <c r="P86" s="88"/>
      <c r="Q86" s="88"/>
      <c r="R86" s="88"/>
      <c r="S86" s="34"/>
      <c r="T86" s="34"/>
      <c r="U86" s="67"/>
      <c r="V86" s="67"/>
    </row>
    <row r="87" spans="1:22" ht="13.35" customHeight="1" x14ac:dyDescent="0.3">
      <c r="A87" s="19"/>
      <c r="B87" s="19"/>
      <c r="C87" s="29"/>
      <c r="D87" s="24"/>
      <c r="E87" s="24"/>
      <c r="F87" s="24"/>
      <c r="G87" s="24"/>
      <c r="H87" s="24"/>
      <c r="I87" s="354"/>
      <c r="J87" s="88"/>
      <c r="K87" s="88"/>
      <c r="L87" s="67"/>
      <c r="M87" s="67"/>
      <c r="N87" s="88"/>
    </row>
    <row r="88" spans="1:22" ht="13.35" customHeight="1" x14ac:dyDescent="0.3">
      <c r="A88" s="19"/>
      <c r="B88" s="19"/>
      <c r="C88" s="29"/>
      <c r="D88" s="24"/>
      <c r="E88" s="24"/>
      <c r="F88" s="24"/>
      <c r="G88" s="24"/>
      <c r="H88" s="24"/>
      <c r="I88" s="24"/>
      <c r="J88" s="350"/>
      <c r="K88" s="88"/>
      <c r="L88" s="67"/>
      <c r="M88" s="67"/>
      <c r="N88" s="88"/>
      <c r="O88" s="88"/>
      <c r="P88" s="88"/>
      <c r="Q88" s="88"/>
      <c r="R88" s="88"/>
      <c r="S88" s="34"/>
      <c r="T88" s="34"/>
      <c r="U88" s="67"/>
      <c r="V88" s="67"/>
    </row>
    <row r="89" spans="1:22" ht="13.35" customHeight="1" x14ac:dyDescent="0.3">
      <c r="A89" s="19"/>
      <c r="B89" s="19"/>
      <c r="C89" s="29"/>
      <c r="D89" s="24"/>
      <c r="E89" s="24"/>
      <c r="F89" s="24"/>
      <c r="G89" s="24"/>
      <c r="H89" s="24"/>
      <c r="I89" s="24"/>
      <c r="J89" s="350"/>
      <c r="K89" s="88"/>
      <c r="L89" s="67"/>
      <c r="M89" s="67"/>
      <c r="N89" s="88"/>
      <c r="O89" s="88"/>
      <c r="P89" s="88"/>
      <c r="Q89" s="88"/>
      <c r="R89" s="88"/>
      <c r="S89" s="34"/>
      <c r="T89" s="34"/>
      <c r="U89" s="67"/>
      <c r="V89" s="67"/>
    </row>
    <row r="90" spans="1:22" ht="13.35" customHeight="1" x14ac:dyDescent="0.3">
      <c r="A90" s="19"/>
      <c r="B90" s="19"/>
      <c r="C90" s="29"/>
      <c r="D90" s="24"/>
      <c r="E90" s="24"/>
      <c r="F90" s="24"/>
      <c r="G90" s="24"/>
      <c r="H90" s="24"/>
      <c r="I90" s="24"/>
      <c r="J90" s="350"/>
      <c r="K90" s="88"/>
      <c r="L90" s="67"/>
      <c r="M90" s="67"/>
      <c r="N90" s="88"/>
      <c r="O90" s="88"/>
      <c r="P90" s="88"/>
      <c r="Q90" s="88"/>
      <c r="R90" s="88"/>
      <c r="S90" s="34"/>
      <c r="T90" s="34"/>
      <c r="U90" s="66"/>
      <c r="V90" s="67"/>
    </row>
    <row r="91" spans="1:22" ht="13.35" customHeight="1" x14ac:dyDescent="0.3">
      <c r="A91" s="19"/>
      <c r="B91" s="24"/>
      <c r="C91" s="29"/>
      <c r="D91" s="24"/>
      <c r="E91" s="24"/>
      <c r="F91" s="24"/>
      <c r="G91" s="24"/>
      <c r="H91" s="24"/>
      <c r="I91" s="19"/>
      <c r="J91" s="88"/>
      <c r="K91" s="88"/>
      <c r="L91" s="67"/>
      <c r="M91" s="67"/>
      <c r="N91" s="88"/>
      <c r="O91" s="88"/>
      <c r="P91" s="88"/>
      <c r="Q91" s="88"/>
      <c r="R91" s="88"/>
      <c r="S91" s="34"/>
      <c r="T91" s="34"/>
      <c r="U91" s="67"/>
      <c r="V91" s="66"/>
    </row>
    <row r="92" spans="1:22" ht="13.35" customHeight="1" x14ac:dyDescent="0.3">
      <c r="A92" s="19"/>
      <c r="B92" s="19"/>
      <c r="C92" s="29"/>
      <c r="D92" s="24"/>
      <c r="E92" s="24"/>
      <c r="F92" s="24"/>
      <c r="G92" s="24"/>
      <c r="H92" s="24"/>
      <c r="I92" s="19"/>
      <c r="J92" s="88"/>
      <c r="K92" s="88"/>
      <c r="L92" s="67"/>
      <c r="M92" s="67"/>
      <c r="N92" s="88"/>
      <c r="O92" s="88"/>
      <c r="P92" s="88"/>
      <c r="Q92" s="88"/>
      <c r="R92" s="88"/>
      <c r="S92" s="34"/>
      <c r="T92" s="34"/>
      <c r="U92" s="67"/>
      <c r="V92" s="67"/>
    </row>
    <row r="93" spans="1:22" ht="13.35" customHeight="1" x14ac:dyDescent="0.3">
      <c r="A93" s="19"/>
      <c r="B93" s="19"/>
      <c r="C93" s="29"/>
      <c r="D93" s="24"/>
      <c r="E93" s="24"/>
      <c r="F93" s="19"/>
      <c r="G93" s="19"/>
      <c r="H93" s="19"/>
      <c r="I93" s="19"/>
      <c r="J93" s="88"/>
      <c r="K93" s="88"/>
      <c r="L93" s="67"/>
      <c r="M93" s="67"/>
      <c r="N93" s="88"/>
      <c r="O93" s="88"/>
      <c r="P93" s="88"/>
      <c r="Q93" s="88"/>
      <c r="R93" s="88"/>
      <c r="S93" s="34"/>
      <c r="T93" s="34"/>
      <c r="U93" s="67"/>
      <c r="V93" s="67"/>
    </row>
    <row r="94" spans="1:22" ht="13.35" customHeight="1" x14ac:dyDescent="0.3">
      <c r="A94" s="19"/>
      <c r="B94" s="19"/>
      <c r="C94" s="29"/>
      <c r="D94" s="24"/>
      <c r="E94" s="24"/>
      <c r="F94" s="19"/>
      <c r="G94" s="19"/>
      <c r="H94" s="19"/>
      <c r="I94" s="19"/>
      <c r="J94" s="88"/>
      <c r="K94" s="88"/>
      <c r="L94" s="67"/>
      <c r="M94" s="67"/>
      <c r="N94" s="88"/>
      <c r="O94" s="88"/>
      <c r="P94" s="88"/>
      <c r="Q94" s="88"/>
      <c r="R94" s="88"/>
      <c r="S94" s="34"/>
      <c r="T94" s="34"/>
      <c r="U94" s="67"/>
      <c r="V94" s="67"/>
    </row>
    <row r="95" spans="1:22" ht="13.35" customHeight="1" x14ac:dyDescent="0.3">
      <c r="A95" s="19"/>
      <c r="B95" s="19"/>
      <c r="C95" s="29"/>
      <c r="D95" s="24"/>
      <c r="E95" s="24"/>
      <c r="F95" s="24"/>
      <c r="G95" s="19"/>
      <c r="H95" s="24"/>
      <c r="I95" s="24"/>
      <c r="J95" s="350"/>
      <c r="K95" s="350"/>
      <c r="L95" s="67"/>
      <c r="M95" s="67"/>
      <c r="N95" s="88"/>
      <c r="O95" s="88"/>
      <c r="P95" s="88"/>
      <c r="Q95" s="88"/>
      <c r="R95" s="88"/>
      <c r="S95" s="34"/>
      <c r="T95" s="34"/>
      <c r="U95" s="84"/>
      <c r="V95" s="67"/>
    </row>
    <row r="96" spans="1:22" ht="13.35" customHeight="1" x14ac:dyDescent="0.3">
      <c r="A96" s="19"/>
      <c r="B96" s="25"/>
      <c r="C96" s="29"/>
      <c r="D96" s="24"/>
      <c r="E96" s="24"/>
      <c r="F96" s="19"/>
      <c r="G96" s="19"/>
      <c r="H96" s="19"/>
      <c r="I96" s="19"/>
      <c r="J96" s="88"/>
      <c r="K96" s="88"/>
      <c r="L96" s="67"/>
      <c r="M96" s="67"/>
      <c r="N96" s="88"/>
      <c r="O96" s="88"/>
      <c r="P96" s="88"/>
      <c r="Q96" s="88"/>
      <c r="R96" s="88"/>
      <c r="S96" s="34"/>
      <c r="T96" s="34"/>
      <c r="U96" s="84"/>
      <c r="V96" s="84"/>
    </row>
    <row r="97" spans="1:22" ht="13.35" customHeight="1" x14ac:dyDescent="0.3">
      <c r="A97" s="19"/>
      <c r="B97" s="25"/>
      <c r="C97" s="29"/>
      <c r="D97" s="24"/>
      <c r="E97" s="24"/>
      <c r="F97" s="19"/>
      <c r="G97" s="19"/>
      <c r="H97" s="19"/>
      <c r="I97" s="19"/>
      <c r="J97" s="88"/>
      <c r="K97" s="88"/>
      <c r="L97" s="67"/>
      <c r="M97" s="67"/>
      <c r="N97" s="88"/>
      <c r="O97" s="88"/>
      <c r="P97" s="88"/>
      <c r="Q97" s="88"/>
      <c r="R97" s="88"/>
      <c r="S97" s="34"/>
      <c r="T97" s="34"/>
      <c r="U97" s="84"/>
      <c r="V97" s="84"/>
    </row>
    <row r="98" spans="1:22" ht="13.35" customHeight="1" x14ac:dyDescent="0.3">
      <c r="A98" s="19"/>
      <c r="B98" s="25"/>
      <c r="C98" s="29"/>
      <c r="D98" s="24"/>
      <c r="E98" s="24"/>
      <c r="F98" s="19"/>
      <c r="G98" s="19"/>
      <c r="H98" s="19"/>
      <c r="I98" s="19"/>
      <c r="J98" s="88"/>
      <c r="K98" s="88"/>
      <c r="L98" s="67"/>
      <c r="M98" s="67"/>
      <c r="N98" s="88"/>
      <c r="O98" s="88"/>
      <c r="P98" s="88"/>
      <c r="Q98" s="88"/>
      <c r="R98" s="88"/>
      <c r="S98" s="34"/>
      <c r="T98" s="34"/>
      <c r="U98" s="67"/>
      <c r="V98" s="84"/>
    </row>
    <row r="99" spans="1:22" ht="13.35" customHeight="1" x14ac:dyDescent="0.3">
      <c r="A99" s="19"/>
      <c r="B99" s="19"/>
      <c r="C99" s="29"/>
      <c r="D99" s="24"/>
      <c r="E99" s="24"/>
      <c r="F99" s="19"/>
      <c r="G99" s="19"/>
      <c r="H99" s="19"/>
      <c r="I99" s="19"/>
      <c r="J99" s="88"/>
      <c r="K99" s="88"/>
      <c r="L99" s="67"/>
      <c r="M99" s="67"/>
      <c r="N99" s="88"/>
      <c r="O99" s="88"/>
      <c r="P99" s="88"/>
      <c r="Q99" s="88"/>
      <c r="R99" s="88"/>
      <c r="S99" s="34"/>
      <c r="T99" s="34"/>
      <c r="U99" s="67"/>
      <c r="V99" s="67"/>
    </row>
    <row r="100" spans="1:22" ht="13.35" customHeight="1" x14ac:dyDescent="0.3">
      <c r="A100" s="19"/>
      <c r="B100" s="19"/>
      <c r="C100" s="19"/>
      <c r="D100" s="24"/>
      <c r="E100" s="24"/>
      <c r="F100" s="19"/>
      <c r="G100" s="19"/>
      <c r="H100" s="19"/>
      <c r="I100" s="19"/>
      <c r="J100" s="88"/>
      <c r="K100" s="88"/>
      <c r="L100" s="67"/>
      <c r="M100" s="67"/>
      <c r="N100" s="88"/>
      <c r="O100" s="88"/>
      <c r="P100" s="88"/>
      <c r="Q100" s="88"/>
      <c r="R100" s="88"/>
      <c r="S100" s="34"/>
      <c r="T100" s="34"/>
      <c r="U100" s="67"/>
      <c r="V100" s="67"/>
    </row>
    <row r="101" spans="1:22" ht="13.35" customHeight="1" x14ac:dyDescent="0.3">
      <c r="A101" s="19"/>
      <c r="B101" s="19"/>
      <c r="C101" s="19"/>
      <c r="D101" s="19"/>
      <c r="E101" s="19"/>
      <c r="F101" s="19"/>
      <c r="G101" s="19"/>
      <c r="H101" s="19"/>
      <c r="I101" s="19"/>
      <c r="J101" s="88"/>
      <c r="K101" s="88"/>
      <c r="L101" s="67"/>
      <c r="M101" s="67"/>
      <c r="N101" s="88"/>
      <c r="O101" s="88"/>
      <c r="P101" s="88"/>
      <c r="Q101" s="88"/>
      <c r="R101" s="88"/>
      <c r="S101" s="34"/>
      <c r="T101" s="34"/>
      <c r="U101" s="67"/>
      <c r="V101" s="67"/>
    </row>
    <row r="102" spans="1:22" ht="13.35" customHeight="1" x14ac:dyDescent="0.3">
      <c r="A102" s="19"/>
      <c r="B102" s="19"/>
      <c r="C102" s="19"/>
      <c r="D102" s="19"/>
      <c r="E102" s="19"/>
      <c r="F102" s="19"/>
      <c r="G102" s="19"/>
      <c r="H102" s="19"/>
      <c r="I102" s="19"/>
      <c r="J102" s="88"/>
      <c r="K102" s="88"/>
      <c r="L102" s="67"/>
      <c r="M102" s="67"/>
      <c r="N102" s="88"/>
      <c r="O102" s="88"/>
      <c r="P102" s="88"/>
      <c r="Q102" s="88"/>
      <c r="R102" s="88"/>
      <c r="S102" s="34"/>
      <c r="T102" s="34"/>
      <c r="U102" s="67"/>
      <c r="V102" s="67"/>
    </row>
    <row r="103" spans="1:22" ht="13.35" customHeight="1" x14ac:dyDescent="0.3">
      <c r="A103" s="19"/>
      <c r="B103" s="19"/>
      <c r="C103" s="19"/>
      <c r="D103" s="19"/>
      <c r="E103" s="19"/>
      <c r="F103" s="19"/>
      <c r="G103" s="19"/>
      <c r="H103" s="19"/>
      <c r="I103" s="19"/>
      <c r="J103" s="88"/>
      <c r="K103" s="88"/>
      <c r="L103" s="67"/>
      <c r="M103" s="67"/>
      <c r="N103" s="88"/>
      <c r="O103" s="88"/>
      <c r="P103" s="88"/>
      <c r="Q103" s="88"/>
      <c r="R103" s="88"/>
      <c r="S103" s="34"/>
      <c r="T103" s="34"/>
      <c r="U103" s="67"/>
      <c r="V103" s="67"/>
    </row>
    <row r="104" spans="1:22" ht="13.35" customHeight="1" x14ac:dyDescent="0.3">
      <c r="A104" s="19"/>
      <c r="B104" s="19"/>
      <c r="C104" s="19"/>
      <c r="D104" s="19"/>
      <c r="E104" s="19"/>
      <c r="F104" s="19"/>
      <c r="G104" s="19"/>
      <c r="H104" s="19"/>
      <c r="I104" s="19"/>
      <c r="J104" s="88"/>
      <c r="K104" s="88"/>
      <c r="L104" s="67"/>
      <c r="M104" s="67"/>
      <c r="N104" s="88"/>
      <c r="O104" s="88"/>
      <c r="P104" s="88"/>
      <c r="Q104" s="88"/>
      <c r="R104" s="88"/>
      <c r="S104" s="34"/>
      <c r="T104" s="34"/>
      <c r="U104" s="67"/>
      <c r="V104" s="67"/>
    </row>
    <row r="105" spans="1:22" ht="13.35" customHeight="1" x14ac:dyDescent="0.3">
      <c r="A105" s="19"/>
      <c r="B105" s="19"/>
      <c r="C105" s="19"/>
      <c r="D105" s="19"/>
      <c r="E105" s="19"/>
      <c r="F105" s="19"/>
      <c r="G105" s="19"/>
      <c r="H105" s="19"/>
      <c r="I105" s="19"/>
      <c r="J105" s="88"/>
      <c r="K105" s="88"/>
      <c r="L105" s="67"/>
      <c r="M105" s="67"/>
      <c r="N105" s="88"/>
      <c r="O105" s="88"/>
      <c r="P105" s="88"/>
      <c r="Q105" s="88"/>
      <c r="R105" s="88"/>
      <c r="S105" s="34"/>
      <c r="T105" s="34"/>
      <c r="U105" s="67"/>
      <c r="V105" s="67"/>
    </row>
    <row r="106" spans="1:22" ht="13.35" customHeight="1" x14ac:dyDescent="0.3">
      <c r="A106" s="19"/>
      <c r="B106" s="19"/>
      <c r="C106" s="19"/>
      <c r="D106" s="19"/>
      <c r="E106" s="19"/>
      <c r="F106" s="19"/>
      <c r="G106" s="19"/>
      <c r="H106" s="19"/>
      <c r="I106" s="19"/>
      <c r="J106" s="88"/>
      <c r="K106" s="88"/>
      <c r="L106" s="67"/>
      <c r="M106" s="67"/>
      <c r="N106" s="88"/>
      <c r="O106" s="88"/>
      <c r="P106" s="88"/>
      <c r="Q106" s="88"/>
      <c r="R106" s="88"/>
      <c r="S106" s="34"/>
      <c r="T106" s="34"/>
      <c r="U106" s="67"/>
      <c r="V106" s="67"/>
    </row>
    <row r="107" spans="1:22" ht="13.35" customHeight="1" x14ac:dyDescent="0.3">
      <c r="A107" s="19"/>
      <c r="B107" s="19"/>
      <c r="C107" s="24"/>
      <c r="D107" s="24"/>
      <c r="E107" s="24"/>
      <c r="F107" s="24"/>
      <c r="G107" s="24"/>
      <c r="H107" s="24"/>
      <c r="I107" s="24"/>
      <c r="J107" s="350"/>
      <c r="K107" s="350"/>
      <c r="L107" s="67"/>
      <c r="M107" s="67"/>
      <c r="N107" s="88"/>
      <c r="O107" s="88"/>
      <c r="P107" s="88"/>
      <c r="Q107" s="88"/>
      <c r="R107" s="88"/>
      <c r="S107" s="34"/>
      <c r="T107" s="34"/>
      <c r="U107" s="84"/>
      <c r="V107" s="67"/>
    </row>
    <row r="108" spans="1:22" ht="13.35" customHeight="1" x14ac:dyDescent="0.3">
      <c r="A108" s="19"/>
      <c r="B108" s="25"/>
      <c r="C108" s="19"/>
      <c r="D108" s="19"/>
      <c r="E108" s="19"/>
      <c r="F108" s="19"/>
      <c r="G108" s="19"/>
      <c r="H108" s="19"/>
      <c r="I108" s="19"/>
      <c r="J108" s="88"/>
      <c r="K108" s="88"/>
      <c r="L108" s="67"/>
      <c r="M108" s="67"/>
      <c r="N108" s="88"/>
      <c r="O108" s="88"/>
      <c r="P108" s="88"/>
      <c r="Q108" s="88"/>
      <c r="R108" s="88"/>
      <c r="S108" s="34"/>
      <c r="T108" s="34"/>
      <c r="U108" s="84"/>
      <c r="V108" s="84"/>
    </row>
    <row r="109" spans="1:22" ht="13.35" customHeight="1" x14ac:dyDescent="0.3">
      <c r="A109" s="19"/>
      <c r="B109" s="25"/>
      <c r="C109" s="19"/>
      <c r="D109" s="19"/>
      <c r="E109" s="19"/>
      <c r="F109" s="19"/>
      <c r="G109" s="19"/>
      <c r="H109" s="19"/>
      <c r="I109" s="19"/>
      <c r="J109" s="88"/>
      <c r="K109" s="88"/>
      <c r="L109" s="67"/>
      <c r="M109" s="67"/>
      <c r="N109" s="88"/>
      <c r="O109" s="88"/>
      <c r="P109" s="88"/>
      <c r="Q109" s="88"/>
      <c r="R109" s="88"/>
      <c r="S109" s="34"/>
      <c r="T109" s="34"/>
      <c r="U109" s="67"/>
      <c r="V109" s="84"/>
    </row>
    <row r="110" spans="1:22" ht="13.35" customHeight="1" x14ac:dyDescent="0.3">
      <c r="A110" s="19"/>
      <c r="B110" s="19"/>
      <c r="C110" s="19"/>
      <c r="D110" s="19"/>
      <c r="E110" s="19"/>
      <c r="F110" s="19"/>
      <c r="G110" s="19"/>
      <c r="H110" s="19"/>
      <c r="I110" s="19"/>
      <c r="J110" s="88"/>
      <c r="K110" s="88"/>
      <c r="L110" s="67"/>
      <c r="M110" s="67"/>
      <c r="N110" s="88"/>
      <c r="O110" s="88"/>
      <c r="P110" s="88"/>
      <c r="Q110" s="88"/>
      <c r="R110" s="88"/>
      <c r="S110" s="34"/>
      <c r="T110" s="34"/>
      <c r="U110" s="67"/>
      <c r="V110" s="67"/>
    </row>
    <row r="111" spans="1:22" ht="13.35" customHeight="1" x14ac:dyDescent="0.3">
      <c r="A111" s="19"/>
      <c r="B111" s="19"/>
      <c r="C111" s="19"/>
      <c r="D111" s="19"/>
      <c r="E111" s="19"/>
      <c r="F111" s="19"/>
      <c r="G111" s="19"/>
      <c r="H111" s="19"/>
      <c r="I111" s="19"/>
      <c r="J111" s="88"/>
      <c r="K111" s="88"/>
      <c r="L111" s="67"/>
      <c r="M111" s="67"/>
      <c r="N111" s="88"/>
      <c r="O111" s="88"/>
      <c r="P111" s="88"/>
      <c r="Q111" s="88"/>
      <c r="R111" s="88"/>
      <c r="S111" s="34"/>
      <c r="T111" s="34"/>
      <c r="U111" s="67"/>
      <c r="V111" s="67"/>
    </row>
    <row r="112" spans="1:22" ht="13.35" customHeight="1" x14ac:dyDescent="0.3">
      <c r="A112" s="19"/>
      <c r="B112" s="19"/>
      <c r="C112" s="19"/>
      <c r="D112" s="19"/>
      <c r="E112" s="19"/>
      <c r="F112" s="19"/>
      <c r="G112" s="19"/>
      <c r="H112" s="19"/>
      <c r="I112" s="19"/>
      <c r="J112" s="88"/>
      <c r="K112" s="88"/>
      <c r="L112" s="67"/>
      <c r="M112" s="67"/>
      <c r="N112" s="88"/>
      <c r="O112" s="88"/>
      <c r="P112" s="88"/>
      <c r="Q112" s="88"/>
      <c r="R112" s="88"/>
      <c r="S112" s="34"/>
      <c r="T112" s="34"/>
      <c r="U112" s="67"/>
      <c r="V112" s="67"/>
    </row>
    <row r="113" spans="1:22" ht="13.35" customHeight="1" x14ac:dyDescent="0.3">
      <c r="A113" s="19"/>
      <c r="B113" s="19"/>
      <c r="C113" s="19"/>
      <c r="D113" s="19"/>
      <c r="E113" s="19"/>
      <c r="F113" s="19"/>
      <c r="G113" s="19"/>
      <c r="H113" s="19"/>
      <c r="I113" s="19"/>
      <c r="J113" s="88"/>
      <c r="K113" s="88"/>
      <c r="L113" s="67"/>
      <c r="M113" s="67"/>
      <c r="N113" s="88"/>
      <c r="O113" s="88"/>
      <c r="P113" s="88"/>
      <c r="Q113" s="88"/>
      <c r="R113" s="88"/>
      <c r="S113" s="34"/>
      <c r="T113" s="34"/>
      <c r="U113" s="67"/>
      <c r="V113" s="67"/>
    </row>
    <row r="114" spans="1:22" ht="13.35" customHeight="1" x14ac:dyDescent="0.3">
      <c r="A114" s="19"/>
      <c r="B114" s="19"/>
      <c r="C114" s="19"/>
      <c r="D114" s="19"/>
      <c r="E114" s="19"/>
      <c r="F114" s="19"/>
      <c r="G114" s="19"/>
      <c r="H114" s="19"/>
      <c r="I114" s="19"/>
      <c r="J114" s="88"/>
      <c r="K114" s="88"/>
      <c r="L114" s="67"/>
      <c r="M114" s="67"/>
      <c r="N114" s="88"/>
      <c r="O114" s="88"/>
      <c r="P114" s="88"/>
      <c r="Q114" s="88"/>
      <c r="R114" s="88"/>
      <c r="S114" s="34"/>
      <c r="T114" s="34"/>
      <c r="U114" s="67"/>
      <c r="V114" s="67"/>
    </row>
    <row r="115" spans="1:22" ht="13.35" customHeight="1" x14ac:dyDescent="0.3">
      <c r="A115" s="19"/>
      <c r="B115" s="19"/>
      <c r="C115" s="19"/>
      <c r="D115" s="19"/>
      <c r="E115" s="19"/>
      <c r="F115" s="19"/>
      <c r="G115" s="19"/>
      <c r="H115" s="19"/>
      <c r="I115" s="19"/>
      <c r="J115" s="88"/>
      <c r="K115" s="88"/>
      <c r="L115" s="67"/>
      <c r="M115" s="67"/>
      <c r="N115" s="88"/>
      <c r="O115" s="88"/>
      <c r="P115" s="88"/>
      <c r="Q115" s="88"/>
      <c r="R115" s="88"/>
      <c r="S115" s="34"/>
      <c r="T115" s="34"/>
      <c r="U115" s="67"/>
      <c r="V115" s="67"/>
    </row>
    <row r="116" spans="1:22" ht="13.35" customHeight="1" x14ac:dyDescent="0.3">
      <c r="A116" s="19"/>
      <c r="B116" s="19"/>
      <c r="C116" s="19"/>
      <c r="D116" s="19"/>
      <c r="E116" s="19"/>
      <c r="F116" s="19"/>
      <c r="G116" s="19"/>
      <c r="H116" s="19"/>
      <c r="I116" s="19"/>
      <c r="J116" s="88"/>
      <c r="K116" s="88"/>
      <c r="L116" s="67"/>
      <c r="M116" s="67"/>
      <c r="N116" s="88"/>
      <c r="O116" s="88"/>
      <c r="P116" s="88"/>
      <c r="Q116" s="88"/>
      <c r="R116" s="88"/>
      <c r="S116" s="34"/>
      <c r="T116" s="34"/>
      <c r="U116" s="67"/>
      <c r="V116" s="67"/>
    </row>
    <row r="117" spans="1:22" ht="13.35" customHeight="1" x14ac:dyDescent="0.3">
      <c r="A117" s="19"/>
      <c r="B117" s="19"/>
      <c r="C117" s="19"/>
      <c r="D117" s="19"/>
      <c r="E117" s="19"/>
      <c r="F117" s="19"/>
      <c r="G117" s="19"/>
      <c r="H117" s="19"/>
      <c r="I117" s="19"/>
      <c r="J117" s="88"/>
      <c r="K117" s="88"/>
      <c r="L117" s="67"/>
      <c r="M117" s="67"/>
      <c r="N117" s="88"/>
      <c r="O117" s="88"/>
      <c r="P117" s="88"/>
      <c r="Q117" s="88"/>
      <c r="R117" s="88"/>
      <c r="S117" s="34"/>
      <c r="T117" s="34"/>
      <c r="U117" s="67"/>
      <c r="V117" s="67"/>
    </row>
    <row r="118" spans="1:22" ht="13.35" customHeight="1" x14ac:dyDescent="0.3">
      <c r="A118" s="19"/>
      <c r="B118" s="19"/>
      <c r="C118" s="24"/>
      <c r="D118" s="19"/>
      <c r="E118" s="24"/>
      <c r="F118" s="19"/>
      <c r="G118" s="19"/>
      <c r="H118" s="19"/>
      <c r="I118" s="19"/>
      <c r="J118" s="88"/>
      <c r="K118" s="88"/>
      <c r="L118" s="67"/>
      <c r="M118" s="67"/>
      <c r="N118" s="88"/>
      <c r="O118" s="88"/>
      <c r="P118" s="88"/>
      <c r="Q118" s="88"/>
      <c r="R118" s="88"/>
      <c r="S118" s="34"/>
      <c r="T118" s="34"/>
      <c r="U118" s="67"/>
      <c r="V118" s="67"/>
    </row>
    <row r="119" spans="1:22" ht="13.35" customHeight="1" x14ac:dyDescent="0.3">
      <c r="A119" s="19"/>
      <c r="B119" s="19"/>
      <c r="C119" s="19"/>
      <c r="D119" s="19"/>
      <c r="E119" s="19"/>
      <c r="F119" s="19"/>
      <c r="G119" s="19"/>
      <c r="H119" s="19"/>
      <c r="I119" s="19"/>
      <c r="J119" s="88"/>
      <c r="K119" s="88"/>
      <c r="L119" s="67"/>
      <c r="M119" s="67"/>
      <c r="N119" s="88"/>
      <c r="O119" s="88"/>
      <c r="P119" s="88"/>
      <c r="Q119" s="88"/>
      <c r="R119" s="88"/>
      <c r="S119" s="34"/>
      <c r="T119" s="34"/>
      <c r="U119" s="67"/>
      <c r="V119" s="67"/>
    </row>
    <row r="120" spans="1:22" ht="13.35" customHeight="1" x14ac:dyDescent="0.3">
      <c r="A120" s="19"/>
      <c r="B120" s="19"/>
      <c r="C120" s="24"/>
      <c r="D120" s="19"/>
      <c r="E120" s="24"/>
      <c r="F120" s="19"/>
      <c r="G120" s="19"/>
      <c r="H120" s="19"/>
      <c r="I120" s="19"/>
      <c r="J120" s="88"/>
      <c r="K120" s="88"/>
      <c r="L120" s="67"/>
      <c r="M120" s="67"/>
      <c r="N120" s="88"/>
      <c r="O120" s="88"/>
      <c r="P120" s="88"/>
      <c r="Q120" s="88"/>
      <c r="R120" s="88"/>
      <c r="S120" s="34"/>
      <c r="T120" s="34"/>
      <c r="U120" s="67"/>
      <c r="V120" s="67"/>
    </row>
    <row r="121" spans="1:22" ht="13.35" customHeight="1" x14ac:dyDescent="0.3">
      <c r="A121" s="19"/>
      <c r="B121" s="19"/>
      <c r="C121" s="19"/>
      <c r="D121" s="19"/>
      <c r="E121" s="19"/>
      <c r="F121" s="19"/>
      <c r="G121" s="19"/>
      <c r="H121" s="19"/>
      <c r="I121" s="19"/>
      <c r="J121" s="88"/>
      <c r="K121" s="88"/>
      <c r="L121" s="67"/>
      <c r="M121" s="67"/>
      <c r="N121" s="88"/>
      <c r="O121" s="88"/>
      <c r="P121" s="88"/>
      <c r="Q121" s="88"/>
      <c r="R121" s="88"/>
      <c r="S121" s="34"/>
      <c r="T121" s="34"/>
      <c r="V121" s="67"/>
    </row>
    <row r="122" spans="1:22" ht="13.35" customHeight="1" x14ac:dyDescent="0.3">
      <c r="A122" s="19"/>
      <c r="C122" s="19"/>
      <c r="D122" s="19"/>
      <c r="E122" s="19"/>
      <c r="F122" s="19"/>
      <c r="G122" s="19"/>
      <c r="H122" s="19"/>
      <c r="I122" s="19"/>
      <c r="J122" s="88"/>
      <c r="K122" s="88"/>
      <c r="L122" s="67"/>
      <c r="M122" s="67"/>
      <c r="N122" s="88"/>
      <c r="O122" s="88"/>
      <c r="P122" s="88"/>
      <c r="Q122" s="88"/>
      <c r="R122" s="88"/>
      <c r="S122" s="34"/>
      <c r="T122" s="34"/>
    </row>
  </sheetData>
  <mergeCells count="11">
    <mergeCell ref="O38:Q38"/>
    <mergeCell ref="B1:C1"/>
    <mergeCell ref="E1:F1"/>
    <mergeCell ref="J1:K1"/>
    <mergeCell ref="C4:E4"/>
    <mergeCell ref="F4:H4"/>
    <mergeCell ref="C38:E38"/>
    <mergeCell ref="F38:H38"/>
    <mergeCell ref="I38:K38"/>
    <mergeCell ref="L38:N38"/>
    <mergeCell ref="D3:E3"/>
  </mergeCells>
  <pageMargins left="0.25" right="0.25" top="0.75" bottom="0.75" header="0.3" footer="0.3"/>
  <pageSetup scale="56"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428B8-3A38-4935-BA93-C03A6FEE0F9A}">
  <sheetPr>
    <pageSetUpPr fitToPage="1"/>
  </sheetPr>
  <dimension ref="A1:P70"/>
  <sheetViews>
    <sheetView showGridLines="0" showRuler="0" zoomScaleNormal="100" workbookViewId="0"/>
  </sheetViews>
  <sheetFormatPr defaultColWidth="13.33203125" defaultRowHeight="13.2" x14ac:dyDescent="0.25"/>
  <cols>
    <col min="1" max="1" width="4.44140625" style="438" customWidth="1"/>
    <col min="2" max="2" width="40.77734375" style="438" customWidth="1"/>
    <col min="3" max="3" width="13.33203125" style="438" customWidth="1"/>
    <col min="4" max="4" width="12.21875" style="438" bestFit="1" customWidth="1"/>
    <col min="5" max="5" width="8.77734375" style="438" bestFit="1" customWidth="1"/>
    <col min="6" max="6" width="6.77734375" style="438" bestFit="1" customWidth="1"/>
    <col min="7" max="9" width="8.77734375" style="438" bestFit="1" customWidth="1"/>
    <col min="10" max="10" width="7" style="438" bestFit="1" customWidth="1"/>
    <col min="11" max="11" width="13.33203125" style="438"/>
    <col min="12" max="12" width="29.5546875" style="438" customWidth="1"/>
    <col min="13" max="13" width="32.6640625" style="509" bestFit="1" customWidth="1"/>
    <col min="14" max="14" width="46.33203125" style="509" bestFit="1" customWidth="1"/>
    <col min="15" max="15" width="13.33203125" style="509"/>
    <col min="16" max="16" width="13.33203125" style="611"/>
    <col min="17" max="16384" width="13.33203125" style="438"/>
  </cols>
  <sheetData>
    <row r="1" spans="1:16" ht="18.45" customHeight="1" x14ac:dyDescent="0.3">
      <c r="A1" s="437"/>
      <c r="B1" s="685"/>
      <c r="C1" s="685"/>
      <c r="D1" s="437"/>
      <c r="E1" s="437"/>
      <c r="F1" s="437"/>
      <c r="G1" s="437"/>
    </row>
    <row r="2" spans="1:16" ht="52.95" customHeight="1" x14ac:dyDescent="0.4">
      <c r="A2" s="437"/>
      <c r="B2" s="49" t="str">
        <f>IF(Index!$AJ$5=1,'3.4 Segments &amp; Geographies'!N2,M2)</f>
        <v>3.4 CONTRIBUCIÓN POR ÁREA DE NEGOCIO</v>
      </c>
      <c r="C2" s="437"/>
      <c r="D2" s="437"/>
      <c r="E2" s="437"/>
      <c r="F2" s="437"/>
      <c r="G2" s="437"/>
      <c r="M2" s="62" t="s">
        <v>794</v>
      </c>
      <c r="N2" s="62" t="s">
        <v>751</v>
      </c>
    </row>
    <row r="3" spans="1:16" s="440" customFormat="1" ht="14.1" customHeight="1" x14ac:dyDescent="0.25">
      <c r="A3" s="439"/>
      <c r="B3" s="439"/>
      <c r="C3" s="439"/>
      <c r="D3" s="439"/>
      <c r="E3" s="439"/>
      <c r="F3" s="439"/>
      <c r="G3" s="439"/>
      <c r="M3" s="85"/>
      <c r="N3" s="85"/>
      <c r="O3" s="445"/>
      <c r="P3" s="609"/>
    </row>
    <row r="4" spans="1:16" s="440" customFormat="1" ht="14.1" customHeight="1" x14ac:dyDescent="0.25">
      <c r="A4" s="439"/>
      <c r="B4" s="131"/>
      <c r="C4" s="158"/>
      <c r="D4" s="158"/>
      <c r="E4" s="672" t="s">
        <v>413</v>
      </c>
      <c r="F4" s="672"/>
      <c r="G4" s="439"/>
      <c r="M4" s="85"/>
      <c r="N4" s="85"/>
      <c r="O4" s="445"/>
      <c r="P4" s="609"/>
    </row>
    <row r="5" spans="1:16" s="440" customFormat="1" ht="13.35" customHeight="1" thickBot="1" x14ac:dyDescent="0.3">
      <c r="A5" s="439"/>
      <c r="B5" s="181" t="str">
        <f>IF(Index!$AJ$5=1,'3.4 Segments &amp; Geographies'!N5,M5)</f>
        <v>Miles de Euros</v>
      </c>
      <c r="C5" s="182" t="str">
        <f>'3.2 Fee_income'!C5</f>
        <v xml:space="preserve">1S 2026 </v>
      </c>
      <c r="D5" s="183" t="str">
        <f>'3.2 Fee_income'!D5</f>
        <v xml:space="preserve">1S 2025 </v>
      </c>
      <c r="E5" s="184" t="s">
        <v>412</v>
      </c>
      <c r="F5" s="185" t="s">
        <v>158</v>
      </c>
      <c r="G5" s="439"/>
      <c r="M5" s="140" t="s">
        <v>129</v>
      </c>
      <c r="N5" s="140" t="s">
        <v>130</v>
      </c>
      <c r="O5" s="445"/>
      <c r="P5" s="609"/>
    </row>
    <row r="6" spans="1:16" s="440" customFormat="1" ht="13.35" customHeight="1" x14ac:dyDescent="0.3">
      <c r="A6" s="439"/>
      <c r="B6" s="19" t="str">
        <f>IF(Index!$AJ$5=1,'3.4 Segments &amp; Geographies'!N6,M6)</f>
        <v>Segmentos de clientes en España:</v>
      </c>
      <c r="C6" s="97">
        <v>1397118</v>
      </c>
      <c r="D6" s="97">
        <v>1356844</v>
      </c>
      <c r="E6" s="97">
        <v>40274</v>
      </c>
      <c r="F6" s="98">
        <v>2.9682115261592341</v>
      </c>
      <c r="G6" s="439"/>
      <c r="M6" s="85" t="s">
        <v>909</v>
      </c>
      <c r="N6" s="85" t="s">
        <v>910</v>
      </c>
      <c r="O6" s="445"/>
      <c r="P6" s="609"/>
    </row>
    <row r="7" spans="1:16" s="440" customFormat="1" ht="13.35" customHeight="1" x14ac:dyDescent="0.3">
      <c r="A7" s="439"/>
      <c r="B7" s="608" t="str">
        <f>IF(Index!$AJ$5=1,'3.4 Segments &amp; Geographies'!N7,M7)</f>
        <v>Banca comercial y privada</v>
      </c>
      <c r="C7" s="97">
        <v>676869</v>
      </c>
      <c r="D7" s="97">
        <v>659414</v>
      </c>
      <c r="E7" s="97">
        <v>17455</v>
      </c>
      <c r="F7" s="98">
        <v>2.647047226780141</v>
      </c>
      <c r="G7" s="439"/>
      <c r="M7" s="73" t="s">
        <v>648</v>
      </c>
      <c r="N7" s="73" t="s">
        <v>651</v>
      </c>
      <c r="O7" s="445"/>
      <c r="P7" s="609"/>
    </row>
    <row r="8" spans="1:16" s="440" customFormat="1" ht="13.35" customHeight="1" x14ac:dyDescent="0.3">
      <c r="A8" s="439"/>
      <c r="B8" s="622" t="str">
        <f>IF(Index!$AJ$5=1,'3.4 Segments &amp; Geographies'!N8,M8)</f>
        <v>Banca de empresas</v>
      </c>
      <c r="C8" s="97">
        <v>579961</v>
      </c>
      <c r="D8" s="97">
        <v>555572</v>
      </c>
      <c r="E8" s="97">
        <v>24389</v>
      </c>
      <c r="F8" s="98">
        <v>4.3898900592542462</v>
      </c>
      <c r="G8" s="439"/>
      <c r="M8" s="73" t="s">
        <v>951</v>
      </c>
      <c r="N8" s="73" t="s">
        <v>652</v>
      </c>
      <c r="O8" s="445"/>
      <c r="P8" s="609"/>
    </row>
    <row r="9" spans="1:16" s="440" customFormat="1" ht="13.35" customHeight="1" x14ac:dyDescent="0.3">
      <c r="A9" s="439"/>
      <c r="B9" s="622" t="str">
        <f>IF(Index!$AJ$5=1,'3.4 Segments &amp; Geographies'!N9,M9)</f>
        <v xml:space="preserve">Consumo </v>
      </c>
      <c r="C9" s="97">
        <v>140289</v>
      </c>
      <c r="D9" s="97">
        <v>141858</v>
      </c>
      <c r="E9" s="97">
        <v>-1569</v>
      </c>
      <c r="F9" s="98">
        <v>-1.1060356130778666</v>
      </c>
      <c r="G9" s="439"/>
      <c r="M9" s="85" t="s">
        <v>948</v>
      </c>
      <c r="N9" s="85" t="s">
        <v>949</v>
      </c>
      <c r="O9" s="445"/>
      <c r="P9" s="609"/>
    </row>
    <row r="10" spans="1:16" s="440" customFormat="1" ht="13.35" customHeight="1" x14ac:dyDescent="0.3">
      <c r="A10" s="439"/>
      <c r="B10" s="19" t="str">
        <f>IF(Index!$AJ$5=1,'3.4 Segments &amp; Geographies'!N10,M10)</f>
        <v>Bk Portugal</v>
      </c>
      <c r="C10" s="97">
        <v>196469</v>
      </c>
      <c r="D10" s="97">
        <v>178395</v>
      </c>
      <c r="E10" s="97">
        <v>18074</v>
      </c>
      <c r="F10" s="98">
        <v>10.131449872474004</v>
      </c>
      <c r="G10" s="439"/>
      <c r="M10" s="85" t="s">
        <v>298</v>
      </c>
      <c r="N10" s="85" t="s">
        <v>298</v>
      </c>
      <c r="O10" s="445"/>
      <c r="P10" s="609"/>
    </row>
    <row r="11" spans="1:16" s="440" customFormat="1" ht="13.35" customHeight="1" x14ac:dyDescent="0.3">
      <c r="A11" s="439"/>
      <c r="B11" s="19" t="str">
        <f>IF(Index!$AJ$5=1,'3.4 Segments &amp; Geographies'!N11,M11)</f>
        <v>Bk Irlanda</v>
      </c>
      <c r="C11" s="97">
        <v>65750</v>
      </c>
      <c r="D11" s="97">
        <v>55473</v>
      </c>
      <c r="E11" s="97">
        <v>10277</v>
      </c>
      <c r="F11" s="98">
        <v>18.526129828925782</v>
      </c>
      <c r="G11" s="439"/>
      <c r="M11" s="85" t="s">
        <v>452</v>
      </c>
      <c r="N11" s="85" t="s">
        <v>802</v>
      </c>
      <c r="O11" s="445"/>
      <c r="P11" s="609"/>
    </row>
    <row r="12" spans="1:16" s="440" customFormat="1" ht="13.2" customHeight="1" x14ac:dyDescent="0.3">
      <c r="A12" s="439"/>
      <c r="B12" s="19" t="str">
        <f>IF(Index!$AJ$5=1,'3.4 Segments &amp; Geographies'!N12,M12)</f>
        <v>Mercado de Capitales</v>
      </c>
      <c r="C12" s="97">
        <v>229200</v>
      </c>
      <c r="D12" s="97">
        <v>197300</v>
      </c>
      <c r="E12" s="97">
        <v>31900</v>
      </c>
      <c r="F12" s="98">
        <v>16.168271667511405</v>
      </c>
      <c r="G12" s="439"/>
      <c r="M12" s="85" t="s">
        <v>509</v>
      </c>
      <c r="N12" s="85" t="s">
        <v>299</v>
      </c>
      <c r="O12" s="445"/>
      <c r="P12" s="609"/>
    </row>
    <row r="13" spans="1:16" s="440" customFormat="1" ht="13.35" customHeight="1" x14ac:dyDescent="0.3">
      <c r="A13" s="439"/>
      <c r="B13" s="19" t="str">
        <f>IF(Index!$AJ$5=1,'3.4 Segments &amp; Geographies'!N13,M13)</f>
        <v>Ajuste centro corporativo</v>
      </c>
      <c r="C13" s="97">
        <v>-285564</v>
      </c>
      <c r="D13" s="97">
        <v>-293591</v>
      </c>
      <c r="E13" s="97">
        <v>8027</v>
      </c>
      <c r="F13" s="98">
        <v>-2.7340756358335234</v>
      </c>
      <c r="G13" s="439"/>
      <c r="M13" s="85" t="s">
        <v>653</v>
      </c>
      <c r="N13" s="85" t="s">
        <v>649</v>
      </c>
      <c r="O13" s="445"/>
      <c r="P13" s="609"/>
    </row>
    <row r="14" spans="1:16" s="440" customFormat="1" ht="13.35" customHeight="1" x14ac:dyDescent="0.3">
      <c r="A14" s="439"/>
      <c r="B14" s="282" t="str">
        <f>IF(Index!$AJ$5=1,'3.4 Segments &amp; Geographies'!N14,M14)</f>
        <v>Margen bruto</v>
      </c>
      <c r="C14" s="112">
        <v>1602973</v>
      </c>
      <c r="D14" s="112">
        <v>1494420</v>
      </c>
      <c r="E14" s="112">
        <v>108553</v>
      </c>
      <c r="F14" s="316">
        <v>7.2638883312589497</v>
      </c>
      <c r="G14" s="439"/>
      <c r="M14" s="140" t="s">
        <v>484</v>
      </c>
      <c r="N14" s="140" t="s">
        <v>650</v>
      </c>
      <c r="O14" s="445"/>
      <c r="P14" s="609"/>
    </row>
    <row r="15" spans="1:16" s="440" customFormat="1" ht="13.35" customHeight="1" x14ac:dyDescent="0.25">
      <c r="A15" s="439"/>
      <c r="B15" s="439"/>
      <c r="C15" s="439"/>
      <c r="D15" s="439"/>
      <c r="E15" s="439"/>
      <c r="F15" s="439"/>
      <c r="G15" s="439"/>
      <c r="M15" s="445"/>
      <c r="N15" s="445"/>
      <c r="O15" s="445"/>
      <c r="P15" s="609"/>
    </row>
    <row r="16" spans="1:16" s="440" customFormat="1" ht="13.35" customHeight="1" x14ac:dyDescent="0.25">
      <c r="A16" s="439"/>
      <c r="B16" s="439"/>
      <c r="C16" s="446"/>
      <c r="D16" s="446"/>
      <c r="E16" s="446"/>
      <c r="F16" s="446"/>
      <c r="G16" s="439"/>
      <c r="M16" s="445"/>
      <c r="N16" s="445"/>
      <c r="O16" s="445"/>
      <c r="P16" s="609"/>
    </row>
    <row r="17" spans="1:16" s="440" customFormat="1" ht="13.35" customHeight="1" x14ac:dyDescent="0.25">
      <c r="A17" s="439"/>
      <c r="B17" s="439"/>
      <c r="C17" s="446"/>
      <c r="D17" s="446"/>
      <c r="E17" s="446"/>
      <c r="F17" s="439"/>
      <c r="G17" s="439"/>
      <c r="M17" s="445"/>
      <c r="N17" s="445"/>
      <c r="O17" s="445"/>
      <c r="P17" s="609"/>
    </row>
    <row r="18" spans="1:16" s="440" customFormat="1" ht="19.2" x14ac:dyDescent="0.4">
      <c r="A18" s="439"/>
      <c r="B18" s="448" t="str">
        <f>IF(Index!$AJ$5=1,'3.4 Segments &amp; Geographies'!N18,M18)</f>
        <v>ESPAÑA</v>
      </c>
      <c r="C18" s="439"/>
      <c r="D18" s="447"/>
      <c r="E18" s="447"/>
      <c r="F18" s="439"/>
      <c r="G18" s="439"/>
      <c r="M18" s="445" t="s">
        <v>874</v>
      </c>
      <c r="N18" s="445" t="s">
        <v>875</v>
      </c>
      <c r="O18" s="445"/>
      <c r="P18" s="609"/>
    </row>
    <row r="19" spans="1:16" s="440" customFormat="1" ht="13.35" customHeight="1" x14ac:dyDescent="0.25">
      <c r="A19" s="439"/>
      <c r="B19" s="439"/>
      <c r="C19" s="439"/>
      <c r="D19" s="447"/>
      <c r="E19" s="447"/>
      <c r="F19" s="439"/>
      <c r="G19" s="439"/>
      <c r="M19" s="445" t="s">
        <v>964</v>
      </c>
      <c r="N19" s="445" t="s">
        <v>963</v>
      </c>
      <c r="O19" s="445"/>
      <c r="P19" s="609"/>
    </row>
    <row r="20" spans="1:16" s="440" customFormat="1" ht="12" customHeight="1" x14ac:dyDescent="0.25">
      <c r="A20" s="439"/>
      <c r="B20" s="439"/>
      <c r="C20" s="439"/>
      <c r="D20" s="447"/>
      <c r="E20" s="683" t="s">
        <v>413</v>
      </c>
      <c r="F20" s="684"/>
      <c r="G20" s="439"/>
      <c r="H20" s="447"/>
      <c r="I20" s="683" t="s">
        <v>413</v>
      </c>
      <c r="J20" s="684"/>
      <c r="M20" s="445" t="s">
        <v>815</v>
      </c>
      <c r="N20" s="445" t="s">
        <v>814</v>
      </c>
      <c r="O20" s="445"/>
      <c r="P20" s="609"/>
    </row>
    <row r="21" spans="1:16" s="440" customFormat="1" ht="13.35" customHeight="1" thickBot="1" x14ac:dyDescent="0.3">
      <c r="A21" s="439"/>
      <c r="B21" s="181" t="str">
        <f>IF(Index!$AJ$5=1,'3.4 Segments &amp; Geographies'!N21,M21)</f>
        <v>Miles de Euros</v>
      </c>
      <c r="C21" s="450" t="str">
        <f>+C5</f>
        <v xml:space="preserve">1S 2026 </v>
      </c>
      <c r="D21" s="451" t="str">
        <f>+D5</f>
        <v xml:space="preserve">1S 2025 </v>
      </c>
      <c r="E21" s="452" t="str">
        <f>+E5</f>
        <v>€</v>
      </c>
      <c r="F21" s="443" t="str">
        <f>+F5</f>
        <v>%</v>
      </c>
      <c r="G21" s="441" t="str">
        <f>IF(Index!$AJ$5=1,N19,M19)</f>
        <v>2T26</v>
      </c>
      <c r="H21" s="441" t="str">
        <f>IF(Index!$AJ$5=1,N20,M20)</f>
        <v>2T25</v>
      </c>
      <c r="I21" s="442" t="str">
        <f>+E21</f>
        <v>€</v>
      </c>
      <c r="J21" s="442" t="str">
        <f>+F21</f>
        <v>%</v>
      </c>
      <c r="M21" s="445" t="s">
        <v>129</v>
      </c>
      <c r="N21" s="445" t="s">
        <v>130</v>
      </c>
      <c r="O21" s="445"/>
      <c r="P21" s="609"/>
    </row>
    <row r="22" spans="1:16" s="440" customFormat="1" ht="13.35" customHeight="1" x14ac:dyDescent="0.3">
      <c r="A22" s="439"/>
      <c r="B22" s="605" t="str">
        <f>IF(Index!$AJ$5=1,'3.4 Segments &amp; Geographies'!N22,M22)</f>
        <v>Margen de Intereses</v>
      </c>
      <c r="C22" s="606">
        <v>937332.48336141801</v>
      </c>
      <c r="D22" s="606">
        <v>903770.14394321828</v>
      </c>
      <c r="E22" s="606">
        <v>33562.339418199728</v>
      </c>
      <c r="F22" s="607">
        <v>3.7135924043435065</v>
      </c>
      <c r="G22" s="606">
        <v>476476.32002999994</v>
      </c>
      <c r="H22" s="606">
        <v>461468.7033118002</v>
      </c>
      <c r="I22" s="606">
        <v>15007.616718199744</v>
      </c>
      <c r="J22" s="607">
        <v>3.2521418268444435</v>
      </c>
      <c r="M22" s="445" t="s">
        <v>876</v>
      </c>
      <c r="N22" s="445" t="s">
        <v>136</v>
      </c>
      <c r="O22" s="445"/>
      <c r="P22" s="609"/>
    </row>
    <row r="23" spans="1:16" s="440" customFormat="1" ht="13.35" customHeight="1" x14ac:dyDescent="0.3">
      <c r="A23" s="439"/>
      <c r="B23" s="437" t="str">
        <f>IF(Index!$AJ$5=1,'3.4 Segments &amp; Geographies'!N23,M23)</f>
        <v>Comisiones Netas</v>
      </c>
      <c r="C23" s="97">
        <v>391540.46013999998</v>
      </c>
      <c r="D23" s="97">
        <v>336555.17587000004</v>
      </c>
      <c r="E23" s="97">
        <v>54985.284269999946</v>
      </c>
      <c r="F23" s="98">
        <v>16.337673051041982</v>
      </c>
      <c r="G23" s="97">
        <v>211884.25026999996</v>
      </c>
      <c r="H23" s="97">
        <v>170030.99671000004</v>
      </c>
      <c r="I23" s="97">
        <v>41853.253559999925</v>
      </c>
      <c r="J23" s="98">
        <v>24.615072763105438</v>
      </c>
      <c r="M23" s="445" t="s">
        <v>788</v>
      </c>
      <c r="N23" s="445" t="s">
        <v>877</v>
      </c>
      <c r="O23" s="445"/>
      <c r="P23" s="609"/>
    </row>
    <row r="24" spans="1:16" s="440" customFormat="1" ht="13.35" customHeight="1" x14ac:dyDescent="0.3">
      <c r="A24" s="439"/>
      <c r="B24" s="437" t="str">
        <f>IF(Index!$AJ$5=1,'3.4 Segments &amp; Geographies'!N24,M24)</f>
        <v>Otros Ingresos / Gastos</v>
      </c>
      <c r="C24" s="97">
        <v>11881.199196195797</v>
      </c>
      <c r="D24" s="97">
        <v>20227.783798411991</v>
      </c>
      <c r="E24" s="97">
        <v>-8346.5846022161932</v>
      </c>
      <c r="F24" s="98">
        <v>-41.262971195447783</v>
      </c>
      <c r="G24" s="97">
        <v>1776.6705854136999</v>
      </c>
      <c r="H24" s="97">
        <v>14024.502070101989</v>
      </c>
      <c r="I24" s="97">
        <v>-12247.831484688289</v>
      </c>
      <c r="J24" s="98">
        <v>-87.331667273939956</v>
      </c>
      <c r="M24" s="445" t="s">
        <v>878</v>
      </c>
      <c r="N24" s="445" t="s">
        <v>879</v>
      </c>
      <c r="O24" s="445"/>
      <c r="P24" s="609"/>
    </row>
    <row r="25" spans="1:16" s="440" customFormat="1" ht="13.35" customHeight="1" x14ac:dyDescent="0.3">
      <c r="A25" s="439"/>
      <c r="B25" s="605" t="str">
        <f>IF(Index!$AJ$5=1,'3.4 Segments &amp; Geographies'!N25,M25)</f>
        <v>Margen Bruto</v>
      </c>
      <c r="C25" s="606">
        <v>1340754.1426976137</v>
      </c>
      <c r="D25" s="606">
        <v>1260553.1036116304</v>
      </c>
      <c r="E25" s="606">
        <v>80201.039085983299</v>
      </c>
      <c r="F25" s="607">
        <v>6.362368936001034</v>
      </c>
      <c r="G25" s="606">
        <v>690137.2408854136</v>
      </c>
      <c r="H25" s="606">
        <v>645524.20209190226</v>
      </c>
      <c r="I25" s="606">
        <v>44613.038793511339</v>
      </c>
      <c r="J25" s="607">
        <v>6.9111334089314047</v>
      </c>
      <c r="M25" s="445" t="s">
        <v>484</v>
      </c>
      <c r="N25" s="445" t="s">
        <v>138</v>
      </c>
      <c r="O25" s="445"/>
      <c r="P25" s="609"/>
    </row>
    <row r="26" spans="1:16" s="440" customFormat="1" ht="13.35" customHeight="1" x14ac:dyDescent="0.3">
      <c r="A26" s="439"/>
      <c r="B26" s="437" t="str">
        <f>IF(Index!$AJ$5=1,'3.4 Segments &amp; Geographies'!N26,M26)</f>
        <v>Costes Operativos</v>
      </c>
      <c r="C26" s="97">
        <v>-456415.48750999995</v>
      </c>
      <c r="D26" s="97">
        <v>-449700.27661999996</v>
      </c>
      <c r="E26" s="97">
        <v>-6715.2108899999876</v>
      </c>
      <c r="F26" s="98">
        <v>1.4932636778594623</v>
      </c>
      <c r="G26" s="97">
        <v>-227455.94909999997</v>
      </c>
      <c r="H26" s="97">
        <v>-224063.00462999998</v>
      </c>
      <c r="I26" s="97">
        <v>-3392.9444699999876</v>
      </c>
      <c r="J26" s="98">
        <v>1.514281429726799</v>
      </c>
      <c r="M26" s="445" t="s">
        <v>880</v>
      </c>
      <c r="N26" s="445" t="s">
        <v>881</v>
      </c>
      <c r="O26" s="445"/>
      <c r="P26" s="609"/>
    </row>
    <row r="27" spans="1:16" s="440" customFormat="1" ht="15" customHeight="1" x14ac:dyDescent="0.3">
      <c r="B27" s="605" t="str">
        <f>IF(Index!$AJ$5=1,'3.4 Segments &amp; Geographies'!N27,M27)</f>
        <v>Margen de Explotación</v>
      </c>
      <c r="C27" s="606">
        <v>884338.6551876138</v>
      </c>
      <c r="D27" s="606">
        <v>810852.82699163049</v>
      </c>
      <c r="E27" s="606">
        <v>73485.828195983311</v>
      </c>
      <c r="F27" s="607">
        <v>9.062782511177188</v>
      </c>
      <c r="G27" s="606">
        <v>462681.29178541357</v>
      </c>
      <c r="H27" s="606">
        <v>421461.19746190222</v>
      </c>
      <c r="I27" s="606">
        <v>41220.094323511352</v>
      </c>
      <c r="J27" s="607">
        <v>9.7802821639914832</v>
      </c>
      <c r="M27" s="445" t="s">
        <v>139</v>
      </c>
      <c r="N27" s="445" t="s">
        <v>882</v>
      </c>
      <c r="O27" s="445"/>
      <c r="P27" s="609"/>
    </row>
    <row r="28" spans="1:16" s="440" customFormat="1" ht="15" customHeight="1" x14ac:dyDescent="0.3">
      <c r="B28" s="444" t="str">
        <f>IF(Index!$AJ$5=1,'3.4 Segments &amp; Geographies'!N28,M28)</f>
        <v>Provisiones de Crédito y Otras Provisiones</v>
      </c>
      <c r="C28" s="110">
        <v>-168803.79489000002</v>
      </c>
      <c r="D28" s="110">
        <v>-168883.09233999997</v>
      </c>
      <c r="E28" s="110">
        <v>79.297449999954551</v>
      </c>
      <c r="F28" s="315">
        <v>-4.6954049041398882E-2</v>
      </c>
      <c r="G28" s="110">
        <v>-88865.680919999999</v>
      </c>
      <c r="H28" s="110">
        <v>-91531.686509999985</v>
      </c>
      <c r="I28" s="110">
        <v>2666.0055899999861</v>
      </c>
      <c r="J28" s="315">
        <v>-2.9126586558729262</v>
      </c>
      <c r="M28" s="445" t="s">
        <v>883</v>
      </c>
      <c r="N28" s="445" t="s">
        <v>884</v>
      </c>
      <c r="O28" s="445"/>
      <c r="P28" s="609"/>
    </row>
    <row r="29" spans="1:16" s="440" customFormat="1" ht="15" customHeight="1" x14ac:dyDescent="0.3">
      <c r="B29" s="453" t="str">
        <f>IF(Index!$AJ$5=1,'3.4 Segments &amp; Geographies'!N29,M29)</f>
        <v>BAI</v>
      </c>
      <c r="C29" s="454">
        <v>715534.86029761366</v>
      </c>
      <c r="D29" s="454">
        <v>641969.7346516304</v>
      </c>
      <c r="E29" s="454">
        <v>73565.125645983266</v>
      </c>
      <c r="F29" s="456">
        <v>11.459282529246323</v>
      </c>
      <c r="G29" s="112">
        <v>373815.61086541356</v>
      </c>
      <c r="H29" s="112">
        <v>329929.51095190231</v>
      </c>
      <c r="I29" s="112">
        <v>43886.099913511251</v>
      </c>
      <c r="J29" s="316">
        <v>13.301659432310995</v>
      </c>
      <c r="M29" s="445" t="s">
        <v>141</v>
      </c>
      <c r="N29" s="445" t="s">
        <v>885</v>
      </c>
      <c r="O29" s="445"/>
      <c r="P29" s="609"/>
    </row>
    <row r="30" spans="1:16" s="440" customFormat="1" ht="15" customHeight="1" x14ac:dyDescent="0.25">
      <c r="C30" s="457"/>
      <c r="D30" s="457"/>
      <c r="E30" s="457"/>
      <c r="F30" s="457"/>
      <c r="G30" s="457"/>
      <c r="H30" s="457"/>
      <c r="I30" s="457"/>
      <c r="J30" s="457"/>
      <c r="M30" s="445"/>
      <c r="N30" s="445"/>
      <c r="O30" s="445"/>
      <c r="P30" s="609"/>
    </row>
    <row r="31" spans="1:16" s="440" customFormat="1" ht="15" customHeight="1" x14ac:dyDescent="0.25">
      <c r="M31" s="445"/>
      <c r="N31" s="445"/>
      <c r="O31" s="445"/>
      <c r="P31" s="609"/>
    </row>
    <row r="32" spans="1:16" s="440" customFormat="1" ht="15" customHeight="1" x14ac:dyDescent="0.25">
      <c r="M32" s="445"/>
      <c r="N32" s="445"/>
      <c r="O32" s="445"/>
      <c r="P32" s="609"/>
    </row>
    <row r="33" spans="2:16" s="440" customFormat="1" ht="15" customHeight="1" x14ac:dyDescent="0.4">
      <c r="B33" s="448" t="str">
        <f>IF(Index!$AJ$5=1,'3.4 Segments &amp; Geographies'!N33,M33)</f>
        <v>PORTUGAL</v>
      </c>
      <c r="C33" s="439"/>
      <c r="D33" s="447"/>
      <c r="E33" s="447"/>
      <c r="F33" s="439"/>
      <c r="G33" s="439"/>
      <c r="M33" s="445" t="s">
        <v>886</v>
      </c>
      <c r="N33" s="445" t="s">
        <v>886</v>
      </c>
      <c r="O33" s="445"/>
      <c r="P33" s="609"/>
    </row>
    <row r="34" spans="2:16" s="440" customFormat="1" ht="15" customHeight="1" x14ac:dyDescent="0.25">
      <c r="B34" s="439"/>
      <c r="C34" s="439"/>
      <c r="D34" s="447"/>
      <c r="E34" s="447"/>
      <c r="F34" s="439"/>
      <c r="G34" s="439"/>
      <c r="M34" s="445"/>
      <c r="N34" s="445"/>
      <c r="O34" s="445"/>
      <c r="P34" s="609"/>
    </row>
    <row r="35" spans="2:16" s="440" customFormat="1" ht="15" customHeight="1" x14ac:dyDescent="0.25">
      <c r="B35" s="439"/>
      <c r="C35" s="439"/>
      <c r="D35" s="447"/>
      <c r="E35" s="683" t="s">
        <v>413</v>
      </c>
      <c r="F35" s="684"/>
      <c r="G35" s="439"/>
      <c r="H35" s="447"/>
      <c r="I35" s="683" t="s">
        <v>413</v>
      </c>
      <c r="J35" s="684"/>
      <c r="M35" s="445"/>
      <c r="N35" s="445"/>
      <c r="O35" s="445"/>
      <c r="P35" s="609"/>
    </row>
    <row r="36" spans="2:16" s="440" customFormat="1" ht="15" customHeight="1" thickBot="1" x14ac:dyDescent="0.3">
      <c r="B36" s="449" t="str">
        <f t="shared" ref="B36:J44" si="0">+B21</f>
        <v>Miles de Euros</v>
      </c>
      <c r="C36" s="450" t="str">
        <f t="shared" si="0"/>
        <v xml:space="preserve">1S 2026 </v>
      </c>
      <c r="D36" s="451" t="str">
        <f t="shared" si="0"/>
        <v xml:space="preserve">1S 2025 </v>
      </c>
      <c r="E36" s="452" t="str">
        <f t="shared" si="0"/>
        <v>€</v>
      </c>
      <c r="F36" s="443" t="str">
        <f t="shared" si="0"/>
        <v>%</v>
      </c>
      <c r="G36" s="441" t="str">
        <f t="shared" si="0"/>
        <v>2T26</v>
      </c>
      <c r="H36" s="441" t="str">
        <f t="shared" si="0"/>
        <v>2T25</v>
      </c>
      <c r="I36" s="442" t="str">
        <f t="shared" si="0"/>
        <v>€</v>
      </c>
      <c r="J36" s="442" t="str">
        <f t="shared" si="0"/>
        <v>%</v>
      </c>
      <c r="M36" s="445"/>
      <c r="N36" s="445"/>
      <c r="O36" s="445"/>
      <c r="P36" s="609"/>
    </row>
    <row r="37" spans="2:16" s="440" customFormat="1" ht="15" customHeight="1" x14ac:dyDescent="0.3">
      <c r="B37" s="605" t="str">
        <f t="shared" si="0"/>
        <v>Margen de Intereses</v>
      </c>
      <c r="C37" s="606">
        <v>156353.29574</v>
      </c>
      <c r="D37" s="606">
        <v>142123.93040000001</v>
      </c>
      <c r="E37" s="606">
        <v>14229.365339999989</v>
      </c>
      <c r="F37" s="607">
        <v>10.011941901657393</v>
      </c>
      <c r="G37" s="606">
        <v>79205.629769999985</v>
      </c>
      <c r="H37" s="606">
        <v>70513.419010000012</v>
      </c>
      <c r="I37" s="606">
        <v>8692.2107599999727</v>
      </c>
      <c r="J37" s="607">
        <v>12.327030630534692</v>
      </c>
      <c r="M37" s="445"/>
      <c r="N37" s="445"/>
      <c r="O37" s="445"/>
      <c r="P37" s="609"/>
    </row>
    <row r="38" spans="2:16" s="440" customFormat="1" ht="15" customHeight="1" x14ac:dyDescent="0.3">
      <c r="B38" s="437" t="str">
        <f t="shared" si="0"/>
        <v>Comisiones Netas</v>
      </c>
      <c r="C38" s="97">
        <v>44355.842220000006</v>
      </c>
      <c r="D38" s="97">
        <v>38789.672269999995</v>
      </c>
      <c r="E38" s="97">
        <v>5566.1699500000104</v>
      </c>
      <c r="F38" s="98">
        <v>14.34961840166125</v>
      </c>
      <c r="G38" s="97">
        <v>23038.256560000002</v>
      </c>
      <c r="H38" s="97">
        <v>19634.045909999993</v>
      </c>
      <c r="I38" s="97">
        <v>3404.2106500000082</v>
      </c>
      <c r="J38" s="98">
        <v>17.338304420823317</v>
      </c>
      <c r="M38" s="445"/>
      <c r="N38" s="445"/>
      <c r="O38" s="445"/>
      <c r="P38" s="609"/>
    </row>
    <row r="39" spans="2:16" s="440" customFormat="1" ht="15" customHeight="1" x14ac:dyDescent="0.3">
      <c r="B39" s="437" t="str">
        <f t="shared" si="0"/>
        <v>Otros Ingresos / Gastos</v>
      </c>
      <c r="C39" s="97">
        <v>-4240.3229252969977</v>
      </c>
      <c r="D39" s="97">
        <v>-2518.8718776980004</v>
      </c>
      <c r="E39" s="97">
        <v>-1721.4510475989973</v>
      </c>
      <c r="F39" s="98">
        <v>68.342144070155456</v>
      </c>
      <c r="G39" s="97">
        <v>-1604.7119439659991</v>
      </c>
      <c r="H39" s="97">
        <v>-1259.9423436980014</v>
      </c>
      <c r="I39" s="97">
        <v>-344.7696002679977</v>
      </c>
      <c r="J39" s="98">
        <v>27.363918832672901</v>
      </c>
      <c r="M39" s="445"/>
      <c r="N39" s="445"/>
      <c r="O39" s="445"/>
      <c r="P39" s="609"/>
    </row>
    <row r="40" spans="2:16" s="440" customFormat="1" ht="15" customHeight="1" x14ac:dyDescent="0.3">
      <c r="B40" s="605" t="str">
        <f t="shared" si="0"/>
        <v>Margen Bruto</v>
      </c>
      <c r="C40" s="606">
        <v>196468.815034703</v>
      </c>
      <c r="D40" s="606">
        <v>178394.73079230203</v>
      </c>
      <c r="E40" s="606">
        <v>18074.084242400975</v>
      </c>
      <c r="F40" s="607">
        <v>10.131512383874117</v>
      </c>
      <c r="G40" s="606">
        <v>100639.17438603398</v>
      </c>
      <c r="H40" s="606">
        <v>88887.522576302013</v>
      </c>
      <c r="I40" s="606">
        <v>11751.651809731964</v>
      </c>
      <c r="J40" s="607">
        <v>13.220811503261572</v>
      </c>
      <c r="M40" s="445"/>
      <c r="N40" s="445"/>
      <c r="O40" s="445"/>
      <c r="P40" s="609"/>
    </row>
    <row r="41" spans="2:16" s="440" customFormat="1" ht="15" customHeight="1" x14ac:dyDescent="0.3">
      <c r="B41" s="437" t="str">
        <f t="shared" si="0"/>
        <v>Costes Operativos</v>
      </c>
      <c r="C41" s="97">
        <v>-63241.546199999997</v>
      </c>
      <c r="D41" s="97">
        <v>-58834.795299999998</v>
      </c>
      <c r="E41" s="97">
        <v>-4406.7508999999991</v>
      </c>
      <c r="F41" s="98">
        <v>7.4900420364001832</v>
      </c>
      <c r="G41" s="97">
        <v>-31508.967029999996</v>
      </c>
      <c r="H41" s="97">
        <v>-29206.615849999995</v>
      </c>
      <c r="I41" s="97">
        <v>-2302.3511800000015</v>
      </c>
      <c r="J41" s="98">
        <v>7.8829782670627404</v>
      </c>
      <c r="M41" s="445"/>
      <c r="N41" s="445"/>
      <c r="O41" s="445"/>
      <c r="P41" s="609"/>
    </row>
    <row r="42" spans="2:16" s="440" customFormat="1" ht="15" customHeight="1" x14ac:dyDescent="0.3">
      <c r="B42" s="605" t="str">
        <f t="shared" si="0"/>
        <v>Margen de Explotación</v>
      </c>
      <c r="C42" s="606">
        <v>133227.26883470299</v>
      </c>
      <c r="D42" s="606">
        <v>119559.93549230203</v>
      </c>
      <c r="E42" s="606">
        <v>13667.333342400962</v>
      </c>
      <c r="F42" s="607">
        <v>11.431365604308933</v>
      </c>
      <c r="G42" s="606">
        <v>69130.207356033963</v>
      </c>
      <c r="H42" s="606">
        <v>59680.906726302019</v>
      </c>
      <c r="I42" s="606">
        <v>9449.3006297319444</v>
      </c>
      <c r="J42" s="607">
        <v>15.833037981588733</v>
      </c>
      <c r="M42" s="445"/>
      <c r="N42" s="445"/>
      <c r="O42" s="445"/>
      <c r="P42" s="609"/>
    </row>
    <row r="43" spans="2:16" s="440" customFormat="1" ht="15" customHeight="1" x14ac:dyDescent="0.3">
      <c r="B43" s="444" t="str">
        <f t="shared" si="0"/>
        <v>Provisiones de Crédito y Otras Provisiones</v>
      </c>
      <c r="C43" s="110">
        <v>-19366.662679999998</v>
      </c>
      <c r="D43" s="110">
        <v>-15130.159339999998</v>
      </c>
      <c r="E43" s="110">
        <v>-4236.5033399999993</v>
      </c>
      <c r="F43" s="315">
        <v>28.0003881307439</v>
      </c>
      <c r="G43" s="110">
        <v>-11454.10781</v>
      </c>
      <c r="H43" s="110">
        <v>-11446.039940000001</v>
      </c>
      <c r="I43" s="110">
        <v>-8.0678699999989476</v>
      </c>
      <c r="J43" s="315">
        <v>7.0486124828242971E-2</v>
      </c>
      <c r="M43" s="445"/>
      <c r="N43" s="445"/>
      <c r="O43" s="445"/>
      <c r="P43" s="609"/>
    </row>
    <row r="44" spans="2:16" s="440" customFormat="1" ht="15" customHeight="1" x14ac:dyDescent="0.3">
      <c r="B44" s="453" t="str">
        <f t="shared" si="0"/>
        <v>BAI</v>
      </c>
      <c r="C44" s="454">
        <v>113860.60615470298</v>
      </c>
      <c r="D44" s="454">
        <v>104429.77615230202</v>
      </c>
      <c r="E44" s="454">
        <v>9430.8300024009659</v>
      </c>
      <c r="F44" s="456">
        <v>9.0307863809330549</v>
      </c>
      <c r="G44" s="112">
        <v>57676.099546033955</v>
      </c>
      <c r="H44" s="112">
        <v>48234.866786302002</v>
      </c>
      <c r="I44" s="112">
        <v>9441.2327597319527</v>
      </c>
      <c r="J44" s="316">
        <v>19.573460836038059</v>
      </c>
      <c r="M44" s="445"/>
      <c r="N44" s="445"/>
      <c r="O44" s="445"/>
      <c r="P44" s="609"/>
    </row>
    <row r="45" spans="2:16" s="440" customFormat="1" ht="15" customHeight="1" x14ac:dyDescent="0.25">
      <c r="M45" s="445"/>
      <c r="N45" s="445"/>
      <c r="O45" s="445"/>
      <c r="P45" s="609"/>
    </row>
    <row r="46" spans="2:16" s="440" customFormat="1" ht="15" customHeight="1" x14ac:dyDescent="0.25">
      <c r="C46" s="457"/>
      <c r="D46" s="457"/>
      <c r="E46" s="457"/>
      <c r="F46" s="457"/>
      <c r="G46" s="457"/>
      <c r="H46" s="457"/>
      <c r="I46" s="457"/>
      <c r="J46" s="457"/>
      <c r="M46" s="445"/>
      <c r="N46" s="445"/>
      <c r="O46" s="445"/>
      <c r="P46" s="445"/>
    </row>
    <row r="47" spans="2:16" s="440" customFormat="1" ht="15" customHeight="1" x14ac:dyDescent="0.25">
      <c r="M47" s="445"/>
      <c r="N47" s="445"/>
      <c r="O47" s="445"/>
      <c r="P47" s="445"/>
    </row>
    <row r="48" spans="2:16" s="440" customFormat="1" ht="19.2" x14ac:dyDescent="0.4">
      <c r="B48" s="448" t="str">
        <f>IF(Index!$AJ$5=1,'3.4 Segments &amp; Geographies'!N48,M48)</f>
        <v>IRLANDA</v>
      </c>
      <c r="C48" s="439"/>
      <c r="D48" s="447"/>
      <c r="E48" s="447"/>
      <c r="F48" s="439"/>
      <c r="G48" s="439"/>
      <c r="I48" s="440" t="s">
        <v>127</v>
      </c>
      <c r="M48" s="445" t="s">
        <v>887</v>
      </c>
      <c r="N48" s="445" t="s">
        <v>888</v>
      </c>
      <c r="O48" s="445"/>
      <c r="P48" s="445"/>
    </row>
    <row r="49" spans="2:16" s="440" customFormat="1" x14ac:dyDescent="0.25">
      <c r="B49" s="439"/>
      <c r="C49" s="439"/>
      <c r="D49" s="447"/>
      <c r="E49" s="447"/>
      <c r="F49" s="439"/>
      <c r="G49" s="439"/>
      <c r="M49" s="445"/>
      <c r="N49" s="445"/>
      <c r="O49" s="445"/>
      <c r="P49" s="445"/>
    </row>
    <row r="50" spans="2:16" s="440" customFormat="1" x14ac:dyDescent="0.25">
      <c r="B50" s="439"/>
      <c r="C50" s="439"/>
      <c r="D50" s="447"/>
      <c r="E50" s="683" t="s">
        <v>413</v>
      </c>
      <c r="F50" s="684"/>
      <c r="G50" s="439"/>
      <c r="H50" s="447"/>
      <c r="I50" s="683" t="s">
        <v>413</v>
      </c>
      <c r="J50" s="684"/>
      <c r="M50" s="445"/>
      <c r="N50" s="445"/>
      <c r="O50" s="445"/>
      <c r="P50" s="445"/>
    </row>
    <row r="51" spans="2:16" s="440" customFormat="1" ht="13.8" thickBot="1" x14ac:dyDescent="0.3">
      <c r="B51" s="449" t="str">
        <f t="shared" ref="B51:J59" si="1">+B36</f>
        <v>Miles de Euros</v>
      </c>
      <c r="C51" s="450" t="str">
        <f t="shared" si="1"/>
        <v xml:space="preserve">1S 2026 </v>
      </c>
      <c r="D51" s="451" t="str">
        <f t="shared" si="1"/>
        <v xml:space="preserve">1S 2025 </v>
      </c>
      <c r="E51" s="452" t="str">
        <f t="shared" si="1"/>
        <v>€</v>
      </c>
      <c r="F51" s="443" t="str">
        <f t="shared" si="1"/>
        <v>%</v>
      </c>
      <c r="G51" s="441" t="str">
        <f t="shared" si="1"/>
        <v>2T26</v>
      </c>
      <c r="H51" s="441" t="str">
        <f t="shared" si="1"/>
        <v>2T25</v>
      </c>
      <c r="I51" s="442" t="str">
        <f t="shared" si="1"/>
        <v>€</v>
      </c>
      <c r="J51" s="442" t="str">
        <f t="shared" si="1"/>
        <v>%</v>
      </c>
      <c r="M51" s="445"/>
      <c r="N51" s="445"/>
      <c r="O51" s="445"/>
      <c r="P51" s="445"/>
    </row>
    <row r="52" spans="2:16" s="440" customFormat="1" x14ac:dyDescent="0.3">
      <c r="B52" s="605" t="str">
        <f t="shared" si="1"/>
        <v>Margen de Intereses</v>
      </c>
      <c r="C52" s="606">
        <v>66413.783809999994</v>
      </c>
      <c r="D52" s="606">
        <v>55214.64469999999</v>
      </c>
      <c r="E52" s="606">
        <v>11199.139110000004</v>
      </c>
      <c r="F52" s="607">
        <v>20.282914380503122</v>
      </c>
      <c r="G52" s="606">
        <v>33817.181679999994</v>
      </c>
      <c r="H52" s="606">
        <v>28413.051659999994</v>
      </c>
      <c r="I52" s="606">
        <v>5404.1300200000005</v>
      </c>
      <c r="J52" s="607">
        <v>19.019885947724358</v>
      </c>
      <c r="M52" s="445"/>
      <c r="N52" s="445"/>
      <c r="O52" s="445"/>
      <c r="P52" s="445"/>
    </row>
    <row r="53" spans="2:16" ht="13.8" x14ac:dyDescent="0.3">
      <c r="B53" s="437" t="str">
        <f t="shared" si="1"/>
        <v>Comisiones Netas</v>
      </c>
      <c r="C53" s="97">
        <v>4511.1874299999999</v>
      </c>
      <c r="D53" s="97">
        <v>4798.3583699999999</v>
      </c>
      <c r="E53" s="97">
        <v>-287.17093999999997</v>
      </c>
      <c r="F53" s="98">
        <v>-5.9847747470349946</v>
      </c>
      <c r="G53" s="97">
        <v>2251.4857499999998</v>
      </c>
      <c r="H53" s="97">
        <v>2409.2431299999998</v>
      </c>
      <c r="I53" s="97">
        <v>-157.75738000000001</v>
      </c>
      <c r="J53" s="98">
        <v>-6.5480058046279463</v>
      </c>
      <c r="P53" s="509"/>
    </row>
    <row r="54" spans="2:16" ht="13.8" x14ac:dyDescent="0.3">
      <c r="B54" s="437" t="str">
        <f t="shared" si="1"/>
        <v>Otros Ingresos / Gastos</v>
      </c>
      <c r="C54" s="97">
        <v>-5175.232</v>
      </c>
      <c r="D54" s="97">
        <v>-4540.4575899999991</v>
      </c>
      <c r="E54" s="97">
        <v>-634.7744100000009</v>
      </c>
      <c r="F54" s="98">
        <v>13.980406102636916</v>
      </c>
      <c r="G54" s="97">
        <v>-2911.5857100000003</v>
      </c>
      <c r="H54" s="97">
        <v>-2495.8817999999992</v>
      </c>
      <c r="I54" s="97">
        <v>-415.70391000000109</v>
      </c>
      <c r="J54" s="98">
        <v>16.65559282494873</v>
      </c>
      <c r="P54" s="509"/>
    </row>
    <row r="55" spans="2:16" ht="13.8" x14ac:dyDescent="0.3">
      <c r="B55" s="605" t="str">
        <f t="shared" si="1"/>
        <v>Margen Bruto</v>
      </c>
      <c r="C55" s="606">
        <v>65749.739239999995</v>
      </c>
      <c r="D55" s="606">
        <v>55472.545479999993</v>
      </c>
      <c r="E55" s="606">
        <v>10277.193760000002</v>
      </c>
      <c r="F55" s="607">
        <v>18.526630914576163</v>
      </c>
      <c r="G55" s="606">
        <v>33157.081719999995</v>
      </c>
      <c r="H55" s="606">
        <v>28326.412989999997</v>
      </c>
      <c r="I55" s="606">
        <v>4830.6687299999976</v>
      </c>
      <c r="J55" s="607">
        <v>17.053584340895391</v>
      </c>
      <c r="P55" s="509"/>
    </row>
    <row r="56" spans="2:16" ht="13.8" x14ac:dyDescent="0.3">
      <c r="B56" s="437" t="str">
        <f t="shared" si="1"/>
        <v>Costes Operativos</v>
      </c>
      <c r="C56" s="97">
        <v>-29403.828990000002</v>
      </c>
      <c r="D56" s="97">
        <v>-26043.745580000003</v>
      </c>
      <c r="E56" s="97">
        <v>-3360.0834099999993</v>
      </c>
      <c r="F56" s="98">
        <v>12.901690348950178</v>
      </c>
      <c r="G56" s="97">
        <v>-14748.598800000002</v>
      </c>
      <c r="H56" s="97">
        <v>-13270.246210000003</v>
      </c>
      <c r="I56" s="97">
        <v>-1478.3525899999986</v>
      </c>
      <c r="J56" s="98">
        <v>11.140355398123379</v>
      </c>
      <c r="P56" s="509"/>
    </row>
    <row r="57" spans="2:16" ht="13.8" x14ac:dyDescent="0.3">
      <c r="B57" s="605" t="str">
        <f t="shared" si="1"/>
        <v>Margen de Explotación</v>
      </c>
      <c r="C57" s="606">
        <v>36345.910249999994</v>
      </c>
      <c r="D57" s="606">
        <v>29428.799899999991</v>
      </c>
      <c r="E57" s="606">
        <v>6917.1103500000027</v>
      </c>
      <c r="F57" s="607">
        <v>23.504561427936466</v>
      </c>
      <c r="G57" s="606">
        <v>18408.482919999991</v>
      </c>
      <c r="H57" s="606">
        <v>15056.166779999996</v>
      </c>
      <c r="I57" s="606">
        <v>3352.3161399999954</v>
      </c>
      <c r="J57" s="607">
        <v>22.265402535611365</v>
      </c>
      <c r="P57" s="509"/>
    </row>
    <row r="58" spans="2:16" ht="13.8" x14ac:dyDescent="0.3">
      <c r="B58" s="444" t="str">
        <f t="shared" si="1"/>
        <v>Provisiones de Crédito y Otras Provisiones</v>
      </c>
      <c r="C58" s="110">
        <v>-11470.299790000001</v>
      </c>
      <c r="D58" s="110">
        <v>-8508.2472199999993</v>
      </c>
      <c r="E58" s="110">
        <v>-2962.0525700000017</v>
      </c>
      <c r="F58" s="315">
        <v>34.813898719788277</v>
      </c>
      <c r="G58" s="110">
        <v>-5954.0040100000015</v>
      </c>
      <c r="H58" s="110">
        <v>-5227.2326999999996</v>
      </c>
      <c r="I58" s="110">
        <v>-726.7713100000019</v>
      </c>
      <c r="J58" s="315">
        <v>13.90355761280729</v>
      </c>
      <c r="P58" s="509"/>
    </row>
    <row r="59" spans="2:16" ht="13.8" x14ac:dyDescent="0.3">
      <c r="B59" s="453" t="str">
        <f t="shared" si="1"/>
        <v>BAI</v>
      </c>
      <c r="C59" s="454">
        <v>24875.610459999989</v>
      </c>
      <c r="D59" s="454">
        <v>20920.55267999999</v>
      </c>
      <c r="E59" s="454">
        <v>3955.0577799999992</v>
      </c>
      <c r="F59" s="456">
        <v>18.905130473828386</v>
      </c>
      <c r="G59" s="112">
        <v>12454.478909999987</v>
      </c>
      <c r="H59" s="112">
        <v>9828.9340799999954</v>
      </c>
      <c r="I59" s="112">
        <v>2625.5448299999916</v>
      </c>
      <c r="J59" s="316">
        <v>26.712406540018154</v>
      </c>
      <c r="P59" s="509"/>
    </row>
    <row r="60" spans="2:16" x14ac:dyDescent="0.25">
      <c r="P60" s="509"/>
    </row>
    <row r="61" spans="2:16" ht="16.2" customHeight="1" x14ac:dyDescent="0.35">
      <c r="B61" s="638"/>
      <c r="C61" s="458"/>
      <c r="D61" s="458"/>
      <c r="E61" s="458"/>
      <c r="F61" s="458"/>
      <c r="G61" s="458"/>
      <c r="H61" s="458"/>
      <c r="I61" s="458"/>
      <c r="L61" s="637"/>
      <c r="M61" s="610"/>
      <c r="N61" s="610"/>
      <c r="P61" s="509"/>
    </row>
    <row r="67" spans="3:4" x14ac:dyDescent="0.25">
      <c r="C67" s="458"/>
      <c r="D67" s="458"/>
    </row>
    <row r="70" spans="3:4" x14ac:dyDescent="0.25">
      <c r="D70" s="458"/>
    </row>
  </sheetData>
  <mergeCells count="8">
    <mergeCell ref="E50:F50"/>
    <mergeCell ref="I50:J50"/>
    <mergeCell ref="B1:C1"/>
    <mergeCell ref="E4:F4"/>
    <mergeCell ref="E20:F20"/>
    <mergeCell ref="I20:J20"/>
    <mergeCell ref="E35:F35"/>
    <mergeCell ref="I35:J35"/>
  </mergeCells>
  <pageMargins left="0.25" right="0.25" top="0.75" bottom="0.75" header="0.3" footer="0.3"/>
  <pageSetup scale="78"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pageSetUpPr fitToPage="1"/>
  </sheetPr>
  <dimension ref="A1:V54"/>
  <sheetViews>
    <sheetView showRuler="0" zoomScaleNormal="100" workbookViewId="0"/>
  </sheetViews>
  <sheetFormatPr defaultColWidth="13.33203125" defaultRowHeight="13.2" x14ac:dyDescent="0.25"/>
  <cols>
    <col min="1" max="1" width="4.44140625" style="18" customWidth="1"/>
    <col min="2" max="2" width="51.33203125" style="18" bestFit="1" customWidth="1"/>
    <col min="3" max="3" width="16" style="18" customWidth="1"/>
    <col min="4" max="4" width="12" style="18" customWidth="1"/>
    <col min="5" max="5" width="12" style="106" customWidth="1"/>
    <col min="6" max="6" width="11" style="106" customWidth="1"/>
    <col min="7" max="7" width="12.6640625" style="106" customWidth="1"/>
    <col min="8" max="8" width="19.6640625" style="343" customWidth="1"/>
    <col min="9" max="11" width="13.33203125" style="343" customWidth="1"/>
    <col min="12" max="12" width="35.6640625" style="343" customWidth="1"/>
    <col min="13" max="13" width="41.33203125" style="65" bestFit="1" customWidth="1"/>
    <col min="14" max="16" width="13.33203125" style="65" customWidth="1"/>
    <col min="17" max="22" width="13.33203125" style="18" customWidth="1"/>
    <col min="23" max="16384" width="13.33203125" style="18"/>
  </cols>
  <sheetData>
    <row r="1" spans="1:22" ht="18.45" customHeight="1" x14ac:dyDescent="0.3">
      <c r="A1" s="19"/>
      <c r="B1" s="19"/>
      <c r="C1" s="19"/>
      <c r="D1" s="19"/>
      <c r="E1" s="34"/>
      <c r="F1" s="34"/>
      <c r="G1" s="34"/>
      <c r="H1" s="88"/>
      <c r="I1" s="88"/>
      <c r="J1" s="88"/>
      <c r="K1" s="88"/>
      <c r="L1" s="88"/>
      <c r="M1" s="67"/>
      <c r="N1" s="67"/>
      <c r="O1" s="67"/>
      <c r="P1" s="67"/>
      <c r="Q1" s="19"/>
      <c r="R1" s="19"/>
      <c r="S1" s="19"/>
      <c r="T1" s="19"/>
      <c r="U1" s="19"/>
      <c r="V1" s="19"/>
    </row>
    <row r="2" spans="1:22" ht="53.25" customHeight="1" x14ac:dyDescent="0.4">
      <c r="A2" s="19"/>
      <c r="B2" s="49" t="str">
        <f>IF(Index!$AJ$5=1,'4.0 Shareholder value'!N2,M2)</f>
        <v>4.0 VALOR AL ACCIONISTA</v>
      </c>
      <c r="C2" s="19"/>
      <c r="D2" s="52"/>
      <c r="E2" s="34"/>
      <c r="F2" s="377"/>
      <c r="G2" s="378"/>
      <c r="H2" s="88"/>
      <c r="I2" s="88"/>
      <c r="J2" s="461"/>
      <c r="K2" s="88"/>
      <c r="L2" s="88"/>
      <c r="M2" s="62" t="s">
        <v>754</v>
      </c>
      <c r="N2" s="62" t="s">
        <v>753</v>
      </c>
      <c r="O2" s="67"/>
      <c r="P2" s="67"/>
      <c r="Q2" s="19"/>
      <c r="R2" s="19"/>
      <c r="S2" s="19"/>
      <c r="T2" s="19"/>
      <c r="U2" s="19"/>
      <c r="V2" s="19"/>
    </row>
    <row r="3" spans="1:22" s="120" customFormat="1" ht="21" customHeight="1" x14ac:dyDescent="0.25">
      <c r="A3" s="44"/>
      <c r="B3" s="44"/>
      <c r="C3" s="52"/>
      <c r="D3" s="44"/>
      <c r="E3" s="379"/>
      <c r="F3" s="375"/>
      <c r="G3" s="209"/>
      <c r="H3" s="210"/>
      <c r="I3" s="462"/>
      <c r="J3" s="210"/>
      <c r="K3" s="210"/>
      <c r="L3" s="210"/>
      <c r="M3" s="85"/>
      <c r="N3" s="85"/>
      <c r="O3" s="85"/>
      <c r="P3" s="85"/>
      <c r="Q3" s="44"/>
      <c r="R3" s="44"/>
      <c r="S3" s="44"/>
      <c r="T3" s="44"/>
      <c r="U3" s="44"/>
    </row>
    <row r="4" spans="1:22" s="120" customFormat="1" ht="14.1" customHeight="1" x14ac:dyDescent="0.3">
      <c r="A4" s="44"/>
      <c r="B4" s="317" t="str">
        <f>IF(Index!$AJ$5=1,'4.0 Shareholder value'!N4,M4)</f>
        <v>Datos por acción del periodo (€)</v>
      </c>
      <c r="C4" s="318"/>
      <c r="D4" s="44"/>
      <c r="E4" s="380"/>
      <c r="F4" s="381"/>
      <c r="G4" s="209"/>
      <c r="H4" s="210"/>
      <c r="I4" s="460"/>
      <c r="J4" s="210"/>
      <c r="K4" s="210"/>
      <c r="L4" s="210"/>
      <c r="M4" s="416" t="s">
        <v>656</v>
      </c>
      <c r="N4" s="416" t="s">
        <v>300</v>
      </c>
      <c r="O4" s="85"/>
      <c r="P4" s="85"/>
      <c r="Q4" s="44"/>
      <c r="R4" s="44"/>
      <c r="S4" s="44"/>
      <c r="T4" s="44"/>
      <c r="U4" s="44"/>
    </row>
    <row r="5" spans="1:22" s="120" customFormat="1" ht="14.1" customHeight="1" x14ac:dyDescent="0.3">
      <c r="A5" s="44"/>
      <c r="B5" s="86" t="str">
        <f>IF(Index!$AJ$5=1,'4.0 Shareholder value'!N5,M5)</f>
        <v>Beneficio por acción desde 1 de enero</v>
      </c>
      <c r="C5" s="98">
        <v>0.65242713967484567</v>
      </c>
      <c r="D5" s="44"/>
      <c r="E5" s="381"/>
      <c r="F5" s="381"/>
      <c r="G5" s="209"/>
      <c r="H5" s="210"/>
      <c r="I5" s="460"/>
      <c r="J5" s="210"/>
      <c r="K5" s="210"/>
      <c r="L5" s="210"/>
      <c r="M5" s="212" t="s">
        <v>510</v>
      </c>
      <c r="N5" s="212" t="s">
        <v>301</v>
      </c>
      <c r="O5" s="85"/>
      <c r="P5" s="85"/>
      <c r="Q5" s="44"/>
      <c r="R5" s="44"/>
      <c r="S5" s="44"/>
      <c r="T5" s="44"/>
      <c r="U5" s="44"/>
    </row>
    <row r="6" spans="1:22" s="120" customFormat="1" ht="14.1" customHeight="1" x14ac:dyDescent="0.3">
      <c r="A6" s="44"/>
      <c r="B6" s="545" t="str">
        <f>IF(Index!$AJ$5=1,'4.0 Shareholder value'!N6,M6)</f>
        <v>Dividendo por acción desde 1 de enero</v>
      </c>
      <c r="C6" s="98">
        <v>0.31586484000000004</v>
      </c>
      <c r="D6" s="44"/>
      <c r="E6" s="381"/>
      <c r="F6" s="381"/>
      <c r="G6" s="209"/>
      <c r="H6" s="210"/>
      <c r="I6" s="460"/>
      <c r="J6" s="210"/>
      <c r="K6" s="210"/>
      <c r="L6" s="210"/>
      <c r="M6" s="212" t="s">
        <v>935</v>
      </c>
      <c r="N6" s="212" t="s">
        <v>934</v>
      </c>
      <c r="O6" s="85"/>
      <c r="P6" s="85"/>
      <c r="Q6" s="44"/>
      <c r="R6" s="44"/>
      <c r="S6" s="44"/>
      <c r="T6" s="44"/>
      <c r="U6" s="44"/>
    </row>
    <row r="7" spans="1:22" s="120" customFormat="1" ht="14.1" customHeight="1" x14ac:dyDescent="0.3">
      <c r="A7" s="44"/>
      <c r="B7" s="86" t="str">
        <f>IF(Index!$AJ$5=1,'4.0 Shareholder value'!N7,M7)</f>
        <v>Valor teórico contable por acción</v>
      </c>
      <c r="C7" s="98">
        <v>7.4572979691030294</v>
      </c>
      <c r="D7" s="44"/>
      <c r="E7" s="381"/>
      <c r="F7" s="381"/>
      <c r="G7" s="209"/>
      <c r="H7" s="210"/>
      <c r="I7" s="460"/>
      <c r="J7" s="210"/>
      <c r="K7" s="210"/>
      <c r="L7" s="210"/>
      <c r="M7" s="212" t="s">
        <v>795</v>
      </c>
      <c r="N7" s="212" t="s">
        <v>302</v>
      </c>
      <c r="O7" s="85"/>
      <c r="P7" s="85"/>
      <c r="Q7" s="44"/>
      <c r="R7" s="44"/>
      <c r="S7" s="44"/>
      <c r="T7" s="44"/>
      <c r="U7" s="44"/>
    </row>
    <row r="8" spans="1:22" s="120" customFormat="1" ht="14.1" customHeight="1" x14ac:dyDescent="0.3">
      <c r="A8" s="44"/>
      <c r="B8" s="86" t="str">
        <f>IF(Index!$AJ$5=1,'4.0 Shareholder value'!N8,M8)</f>
        <v>Valor tangible por acción</v>
      </c>
      <c r="C8" s="428">
        <v>7.0392863155348548</v>
      </c>
      <c r="D8" s="44"/>
      <c r="E8" s="381"/>
      <c r="F8" s="381"/>
      <c r="G8" s="209"/>
      <c r="H8" s="210"/>
      <c r="I8" s="460"/>
      <c r="J8" s="210"/>
      <c r="K8" s="210"/>
      <c r="L8" s="210"/>
      <c r="M8" s="212" t="s">
        <v>796</v>
      </c>
      <c r="N8" s="212" t="s">
        <v>755</v>
      </c>
      <c r="O8" s="85"/>
      <c r="P8" s="85"/>
      <c r="Q8" s="44"/>
      <c r="R8" s="44"/>
      <c r="S8" s="44"/>
      <c r="T8" s="44"/>
      <c r="U8" s="44"/>
    </row>
    <row r="9" spans="1:22" s="120" customFormat="1" ht="14.1" customHeight="1" x14ac:dyDescent="0.3">
      <c r="A9" s="44"/>
      <c r="B9" s="86" t="str">
        <f>IF(Index!$AJ$5=1,'4.0 Shareholder value'!N9,M9)</f>
        <v>Cotización al inicio del año</v>
      </c>
      <c r="C9" s="98">
        <v>14.154999999999999</v>
      </c>
      <c r="D9" s="44"/>
      <c r="E9" s="381"/>
      <c r="F9" s="381"/>
      <c r="G9" s="209"/>
      <c r="H9" s="210"/>
      <c r="I9" s="460"/>
      <c r="J9" s="210"/>
      <c r="K9" s="210"/>
      <c r="L9" s="210"/>
      <c r="M9" s="212" t="s">
        <v>809</v>
      </c>
      <c r="N9" s="212" t="s">
        <v>303</v>
      </c>
      <c r="O9" s="85"/>
      <c r="P9" s="85"/>
      <c r="Q9" s="44"/>
      <c r="R9" s="44"/>
      <c r="S9" s="44"/>
      <c r="T9" s="44"/>
      <c r="U9" s="44"/>
    </row>
    <row r="10" spans="1:22" s="120" customFormat="1" ht="14.1" customHeight="1" x14ac:dyDescent="0.3">
      <c r="A10" s="44"/>
      <c r="B10" s="86" t="str">
        <f>IF(Index!$AJ$5=1,'4.0 Shareholder value'!N10,M10)</f>
        <v>Cotización mínima desde 1 de enero</v>
      </c>
      <c r="C10" s="98">
        <v>12.67</v>
      </c>
      <c r="D10" s="44"/>
      <c r="E10" s="636"/>
      <c r="F10" s="381"/>
      <c r="G10" s="209"/>
      <c r="H10" s="210"/>
      <c r="I10" s="460"/>
      <c r="J10" s="210"/>
      <c r="K10" s="210"/>
      <c r="L10" s="210"/>
      <c r="M10" s="212" t="s">
        <v>511</v>
      </c>
      <c r="N10" s="212" t="s">
        <v>304</v>
      </c>
      <c r="O10" s="85"/>
      <c r="P10" s="85"/>
      <c r="Q10" s="44"/>
      <c r="R10" s="44"/>
      <c r="S10" s="44"/>
      <c r="T10" s="44"/>
      <c r="U10" s="44"/>
    </row>
    <row r="11" spans="1:22" s="120" customFormat="1" ht="14.1" customHeight="1" x14ac:dyDescent="0.3">
      <c r="A11" s="44"/>
      <c r="B11" s="86" t="str">
        <f>IF(Index!$AJ$5=1,'4.0 Shareholder value'!N11,M11)</f>
        <v>Cotización máxima desde 1 de enero</v>
      </c>
      <c r="C11" s="98">
        <v>15.225</v>
      </c>
      <c r="D11" s="44"/>
      <c r="E11" s="636"/>
      <c r="F11" s="381"/>
      <c r="G11" s="209"/>
      <c r="H11" s="210"/>
      <c r="I11" s="460"/>
      <c r="J11" s="210"/>
      <c r="K11" s="210"/>
      <c r="L11" s="210"/>
      <c r="M11" s="212" t="s">
        <v>512</v>
      </c>
      <c r="N11" s="212" t="s">
        <v>305</v>
      </c>
      <c r="O11" s="85"/>
      <c r="P11" s="85"/>
      <c r="Q11" s="44"/>
      <c r="R11" s="44"/>
      <c r="S11" s="44"/>
      <c r="T11" s="44"/>
      <c r="U11" s="44"/>
    </row>
    <row r="12" spans="1:22" s="120" customFormat="1" ht="14.1" customHeight="1" x14ac:dyDescent="0.3">
      <c r="A12" s="44"/>
      <c r="B12" s="86" t="str">
        <f>IF(Index!$AJ$5=1,'4.0 Shareholder value'!N12,M12)</f>
        <v>Cotización última desde 1 de enero</v>
      </c>
      <c r="C12" s="98">
        <v>14.64</v>
      </c>
      <c r="D12" s="44"/>
      <c r="E12" s="636"/>
      <c r="F12" s="381"/>
      <c r="G12" s="209"/>
      <c r="H12" s="210"/>
      <c r="I12" s="460"/>
      <c r="J12" s="210"/>
      <c r="K12" s="210"/>
      <c r="L12" s="210"/>
      <c r="M12" s="212" t="s">
        <v>513</v>
      </c>
      <c r="N12" s="212" t="s">
        <v>306</v>
      </c>
      <c r="O12" s="85"/>
      <c r="P12" s="85"/>
      <c r="Q12" s="44"/>
      <c r="R12" s="44"/>
      <c r="S12" s="44"/>
      <c r="T12" s="44"/>
      <c r="U12" s="44"/>
    </row>
    <row r="13" spans="1:22" s="120" customFormat="1" ht="14.1" customHeight="1" x14ac:dyDescent="0.3">
      <c r="A13" s="44"/>
      <c r="B13" s="86" t="str">
        <f>IF(Index!$AJ$5=1,'4.0 Shareholder value'!N13,M13)</f>
        <v>Revalorización desde 1 de enero (%)</v>
      </c>
      <c r="C13" s="98">
        <v>3.42635111268104</v>
      </c>
      <c r="D13" s="44"/>
      <c r="E13" s="381"/>
      <c r="F13" s="381"/>
      <c r="G13" s="209"/>
      <c r="H13" s="210"/>
      <c r="I13" s="460"/>
      <c r="J13" s="210"/>
      <c r="K13" s="210"/>
      <c r="L13" s="210"/>
      <c r="M13" s="212" t="s">
        <v>514</v>
      </c>
      <c r="N13" s="212" t="s">
        <v>307</v>
      </c>
      <c r="O13" s="85"/>
      <c r="P13" s="85"/>
      <c r="Q13" s="44"/>
      <c r="R13" s="44"/>
      <c r="S13" s="44"/>
      <c r="T13" s="44"/>
      <c r="U13" s="44"/>
    </row>
    <row r="14" spans="1:22" s="120" customFormat="1" ht="14.1" customHeight="1" x14ac:dyDescent="0.3">
      <c r="A14" s="44"/>
      <c r="B14" s="319" t="str">
        <f>IF(Index!$AJ$5=1,'4.0 Shareholder value'!N14,M14)</f>
        <v>Revalorización últimos 12 meses (%)</v>
      </c>
      <c r="C14" s="431">
        <v>32.129963898916969</v>
      </c>
      <c r="D14" s="429"/>
      <c r="E14" s="381"/>
      <c r="F14" s="381"/>
      <c r="G14" s="382"/>
      <c r="H14" s="210"/>
      <c r="I14" s="460"/>
      <c r="J14" s="210"/>
      <c r="K14" s="210"/>
      <c r="L14" s="210"/>
      <c r="M14" s="212" t="s">
        <v>657</v>
      </c>
      <c r="N14" s="212" t="s">
        <v>308</v>
      </c>
      <c r="O14" s="85"/>
      <c r="P14" s="85"/>
      <c r="Q14" s="44"/>
      <c r="R14" s="44"/>
      <c r="S14" s="44"/>
      <c r="T14" s="44"/>
      <c r="U14" s="44"/>
    </row>
    <row r="15" spans="1:22" s="120" customFormat="1" ht="14.1" customHeight="1" x14ac:dyDescent="0.3">
      <c r="A15" s="44"/>
      <c r="B15" s="71"/>
      <c r="C15" s="97"/>
      <c r="D15" s="430"/>
      <c r="E15" s="381"/>
      <c r="F15" s="381"/>
      <c r="G15" s="209"/>
      <c r="H15" s="210"/>
      <c r="I15" s="460"/>
      <c r="J15" s="210"/>
      <c r="K15" s="210"/>
      <c r="L15" s="210"/>
      <c r="M15" s="212"/>
      <c r="N15" s="212"/>
      <c r="O15" s="85"/>
      <c r="P15" s="85"/>
      <c r="Q15" s="44"/>
      <c r="R15" s="44"/>
      <c r="S15" s="44"/>
      <c r="T15" s="44"/>
      <c r="U15" s="44"/>
    </row>
    <row r="16" spans="1:22" s="120" customFormat="1" ht="14.1" customHeight="1" x14ac:dyDescent="0.3">
      <c r="A16" s="44"/>
      <c r="B16" s="317" t="str">
        <f>IF(Index!$AJ$5=1,'4.0 Shareholder value'!N16,M16)</f>
        <v>Ratios bursátiles</v>
      </c>
      <c r="C16" s="320"/>
      <c r="D16" s="44"/>
      <c r="E16" s="380"/>
      <c r="F16" s="381"/>
      <c r="G16" s="209"/>
      <c r="H16" s="210"/>
      <c r="I16" s="460"/>
      <c r="J16" s="210"/>
      <c r="K16" s="210"/>
      <c r="L16" s="210"/>
      <c r="M16" s="416" t="s">
        <v>515</v>
      </c>
      <c r="N16" s="416" t="s">
        <v>309</v>
      </c>
      <c r="O16" s="85"/>
      <c r="P16" s="85"/>
      <c r="Q16" s="44"/>
      <c r="R16" s="44"/>
      <c r="S16" s="44"/>
      <c r="T16" s="44"/>
      <c r="U16" s="44"/>
    </row>
    <row r="17" spans="1:21" s="120" customFormat="1" ht="14.1" customHeight="1" x14ac:dyDescent="0.3">
      <c r="A17" s="44"/>
      <c r="B17" s="86" t="str">
        <f>IF(Index!$AJ$5=1,'4.0 Shareholder value'!N17,M17)</f>
        <v>Precio/Valor teórico contable (veces)</v>
      </c>
      <c r="C17" s="98">
        <v>1.9631775558193114</v>
      </c>
      <c r="D17" s="44"/>
      <c r="E17" s="381"/>
      <c r="F17" s="381"/>
      <c r="G17" s="209"/>
      <c r="H17" s="210"/>
      <c r="I17" s="460"/>
      <c r="J17" s="210"/>
      <c r="K17" s="210"/>
      <c r="L17" s="210"/>
      <c r="M17" s="212" t="s">
        <v>658</v>
      </c>
      <c r="N17" s="212" t="s">
        <v>310</v>
      </c>
      <c r="O17" s="85"/>
      <c r="P17" s="85"/>
      <c r="Q17" s="44"/>
      <c r="R17" s="44"/>
      <c r="S17" s="44"/>
      <c r="T17" s="44"/>
      <c r="U17" s="44"/>
    </row>
    <row r="18" spans="1:21" s="120" customFormat="1" ht="14.1" customHeight="1" x14ac:dyDescent="0.3">
      <c r="A18" s="44"/>
      <c r="B18" s="86" t="str">
        <f>IF(Index!$AJ$5=1,'4.0 Shareholder value'!N18,M18)</f>
        <v>PER (precio/beneficio, veces)</v>
      </c>
      <c r="C18" s="98">
        <v>10.779303601418013</v>
      </c>
      <c r="D18" s="44"/>
      <c r="E18" s="381"/>
      <c r="F18" s="381"/>
      <c r="G18" s="209"/>
      <c r="H18" s="210"/>
      <c r="I18" s="460"/>
      <c r="J18" s="210"/>
      <c r="K18" s="210"/>
      <c r="L18" s="210"/>
      <c r="M18" s="212" t="s">
        <v>659</v>
      </c>
      <c r="N18" s="212" t="s">
        <v>311</v>
      </c>
      <c r="O18" s="85"/>
      <c r="P18" s="85"/>
      <c r="Q18" s="44"/>
      <c r="R18" s="44"/>
      <c r="S18" s="44"/>
      <c r="T18" s="44"/>
      <c r="U18" s="44"/>
    </row>
    <row r="19" spans="1:21" s="120" customFormat="1" ht="14.1" customHeight="1" x14ac:dyDescent="0.3">
      <c r="A19" s="44"/>
      <c r="B19" s="86" t="str">
        <f>IF(Index!$AJ$5=1,'4.0 Shareholder value'!N19,M19)</f>
        <v>Rentabilidad por dividendo (12 meses) (%)</v>
      </c>
      <c r="C19" s="98">
        <v>4.2149935109289611</v>
      </c>
      <c r="D19" s="44"/>
      <c r="E19" s="381"/>
      <c r="F19" s="381"/>
      <c r="G19" s="209"/>
      <c r="H19" s="210"/>
      <c r="I19" s="460"/>
      <c r="J19" s="210"/>
      <c r="K19" s="210"/>
      <c r="L19" s="210"/>
      <c r="M19" s="212" t="s">
        <v>660</v>
      </c>
      <c r="N19" s="212" t="s">
        <v>775</v>
      </c>
      <c r="O19" s="85"/>
      <c r="P19" s="85"/>
      <c r="Q19" s="44"/>
      <c r="R19" s="44"/>
      <c r="S19" s="44"/>
      <c r="T19" s="44"/>
      <c r="U19" s="44"/>
    </row>
    <row r="20" spans="1:21" s="120" customFormat="1" ht="14.1" customHeight="1" x14ac:dyDescent="0.3">
      <c r="A20" s="44"/>
      <c r="B20" s="86" t="str">
        <f>IF(Index!$AJ$5=1,'4.0 Shareholder value'!N20,M20)</f>
        <v>Número de accionistas</v>
      </c>
      <c r="C20" s="97">
        <v>52065</v>
      </c>
      <c r="D20" s="44"/>
      <c r="E20" s="636"/>
      <c r="F20" s="381"/>
      <c r="G20" s="209"/>
      <c r="H20" s="210"/>
      <c r="I20" s="460"/>
      <c r="J20" s="210"/>
      <c r="K20" s="210"/>
      <c r="L20" s="210"/>
      <c r="M20" s="212" t="s">
        <v>661</v>
      </c>
      <c r="N20" s="212" t="s">
        <v>312</v>
      </c>
      <c r="O20" s="85"/>
      <c r="P20" s="85"/>
      <c r="Q20" s="44"/>
      <c r="R20" s="44"/>
      <c r="S20" s="44"/>
      <c r="T20" s="44"/>
      <c r="U20" s="44"/>
    </row>
    <row r="21" spans="1:21" s="120" customFormat="1" ht="14.1" customHeight="1" x14ac:dyDescent="0.3">
      <c r="A21" s="44"/>
      <c r="B21" s="87" t="str">
        <f>IF(Index!$AJ$5=1,'4.0 Shareholder value'!N21,M21)</f>
        <v>Número de acciones</v>
      </c>
      <c r="C21" s="97">
        <v>898866154</v>
      </c>
      <c r="D21" s="44"/>
      <c r="E21" s="636"/>
      <c r="F21" s="381"/>
      <c r="G21" s="209"/>
      <c r="H21" s="210"/>
      <c r="I21" s="460"/>
      <c r="J21" s="210"/>
      <c r="K21" s="463"/>
      <c r="L21" s="463"/>
      <c r="M21" s="417" t="s">
        <v>149</v>
      </c>
      <c r="N21" s="417" t="s">
        <v>150</v>
      </c>
      <c r="O21" s="85"/>
      <c r="P21" s="85"/>
      <c r="Q21" s="44"/>
      <c r="R21" s="44"/>
      <c r="S21" s="44"/>
      <c r="T21" s="44"/>
      <c r="U21" s="44"/>
    </row>
    <row r="22" spans="1:21" s="120" customFormat="1" ht="14.1" customHeight="1" x14ac:dyDescent="0.3">
      <c r="A22" s="44"/>
      <c r="B22" s="86" t="str">
        <f>IF(Index!$AJ$5=1,'4.0 Shareholder value'!N22,M22)</f>
        <v>Número de acciones de no residentes</v>
      </c>
      <c r="C22" s="97">
        <v>447552211</v>
      </c>
      <c r="D22" s="44"/>
      <c r="E22" s="636"/>
      <c r="F22" s="381"/>
      <c r="G22" s="209"/>
      <c r="H22" s="210"/>
      <c r="I22" s="460"/>
      <c r="J22" s="210"/>
      <c r="K22" s="210"/>
      <c r="L22" s="210"/>
      <c r="M22" s="212" t="s">
        <v>662</v>
      </c>
      <c r="N22" s="212" t="s">
        <v>313</v>
      </c>
      <c r="O22" s="85"/>
      <c r="P22" s="85"/>
      <c r="Q22" s="44"/>
      <c r="R22" s="44"/>
      <c r="S22" s="44"/>
      <c r="T22" s="44"/>
      <c r="U22" s="44"/>
    </row>
    <row r="23" spans="1:21" s="120" customFormat="1" ht="14.1" customHeight="1" x14ac:dyDescent="0.3">
      <c r="A23" s="44"/>
      <c r="B23" s="86" t="str">
        <f>IF(Index!$AJ$5=1,'4.0 Shareholder value'!N23,M23)</f>
        <v>Contratación media diaria desde 1 de enero (número de acciones)</v>
      </c>
      <c r="C23" s="97">
        <v>1925691.4720000001</v>
      </c>
      <c r="D23" s="44"/>
      <c r="E23" s="636"/>
      <c r="F23" s="381"/>
      <c r="G23" s="209"/>
      <c r="H23" s="210"/>
      <c r="I23" s="460"/>
      <c r="J23" s="210"/>
      <c r="K23" s="210"/>
      <c r="L23" s="210"/>
      <c r="M23" s="212" t="s">
        <v>663</v>
      </c>
      <c r="N23" s="212" t="s">
        <v>314</v>
      </c>
      <c r="O23" s="85"/>
      <c r="P23" s="85"/>
      <c r="Q23" s="44"/>
      <c r="R23" s="44"/>
      <c r="S23" s="44"/>
      <c r="T23" s="44"/>
      <c r="U23" s="44"/>
    </row>
    <row r="24" spans="1:21" s="120" customFormat="1" ht="14.1" customHeight="1" x14ac:dyDescent="0.3">
      <c r="A24" s="44"/>
      <c r="B24" s="86" t="str">
        <f>IF(Index!$AJ$5=1,'4.0 Shareholder value'!N24,M24)</f>
        <v>Contratación media diaria desde 1 de enero (miles de €)</v>
      </c>
      <c r="C24" s="97">
        <v>26902.650931040011</v>
      </c>
      <c r="D24" s="44"/>
      <c r="E24" s="381"/>
      <c r="F24" s="381"/>
      <c r="G24" s="209"/>
      <c r="H24" s="210"/>
      <c r="I24" s="460"/>
      <c r="J24" s="210"/>
      <c r="K24" s="210"/>
      <c r="L24" s="210"/>
      <c r="M24" s="212" t="s">
        <v>664</v>
      </c>
      <c r="N24" s="212" t="s">
        <v>315</v>
      </c>
      <c r="O24" s="85"/>
      <c r="P24" s="85"/>
      <c r="Q24" s="44"/>
      <c r="R24" s="44"/>
      <c r="S24" s="44"/>
      <c r="T24" s="44"/>
      <c r="U24" s="44"/>
    </row>
    <row r="25" spans="1:21" s="120" customFormat="1" ht="14.1" customHeight="1" x14ac:dyDescent="0.3">
      <c r="A25" s="44"/>
      <c r="B25" s="76"/>
      <c r="C25" s="100"/>
      <c r="D25" s="44"/>
      <c r="E25" s="381"/>
      <c r="F25" s="381"/>
      <c r="G25" s="209"/>
      <c r="H25" s="210"/>
      <c r="I25" s="460"/>
      <c r="J25" s="210"/>
      <c r="K25" s="210"/>
      <c r="L25" s="210"/>
      <c r="M25" s="418"/>
      <c r="N25" s="418"/>
      <c r="O25" s="85"/>
      <c r="P25" s="85"/>
      <c r="Q25" s="44"/>
      <c r="R25" s="44"/>
      <c r="S25" s="44"/>
      <c r="T25" s="44"/>
      <c r="U25" s="44"/>
    </row>
    <row r="26" spans="1:21" s="120" customFormat="1" ht="14.1" customHeight="1" x14ac:dyDescent="0.3">
      <c r="A26" s="44"/>
      <c r="B26" s="321" t="str">
        <f>IF(Index!$AJ$5=1,'4.0 Shareholder value'!N26,M26)</f>
        <v>Capitalización bursátil (miles de €)</v>
      </c>
      <c r="C26" s="322">
        <v>13159400.494560001</v>
      </c>
      <c r="D26" s="44"/>
      <c r="E26" s="381"/>
      <c r="F26" s="381"/>
      <c r="G26" s="209"/>
      <c r="H26" s="210"/>
      <c r="I26" s="460"/>
      <c r="J26" s="210"/>
      <c r="K26" s="210"/>
      <c r="L26" s="210"/>
      <c r="M26" s="416" t="s">
        <v>665</v>
      </c>
      <c r="N26" s="416" t="s">
        <v>316</v>
      </c>
      <c r="O26" s="85"/>
      <c r="P26" s="85"/>
      <c r="Q26" s="44"/>
      <c r="R26" s="44"/>
      <c r="S26" s="44"/>
      <c r="T26" s="44"/>
      <c r="U26" s="44"/>
    </row>
    <row r="27" spans="1:21" s="120" customFormat="1" ht="13.35" customHeight="1" x14ac:dyDescent="0.25">
      <c r="A27" s="44"/>
      <c r="B27" s="213"/>
      <c r="C27" s="213"/>
      <c r="D27" s="44"/>
      <c r="E27" s="379"/>
      <c r="F27" s="209"/>
      <c r="G27" s="209"/>
      <c r="H27" s="210"/>
      <c r="I27" s="460"/>
      <c r="J27" s="210"/>
      <c r="K27" s="210"/>
      <c r="L27" s="210"/>
      <c r="M27" s="85"/>
      <c r="N27" s="85"/>
      <c r="O27" s="85"/>
      <c r="P27" s="85"/>
      <c r="Q27" s="44"/>
      <c r="R27" s="44"/>
      <c r="S27" s="44"/>
      <c r="T27" s="44"/>
      <c r="U27" s="44"/>
    </row>
    <row r="28" spans="1:21" s="120" customFormat="1" ht="13.35" customHeight="1" x14ac:dyDescent="0.25">
      <c r="A28" s="44"/>
      <c r="B28" s="44"/>
      <c r="C28" s="44"/>
      <c r="D28" s="44"/>
      <c r="E28" s="209"/>
      <c r="F28" s="209"/>
      <c r="G28" s="209"/>
      <c r="H28" s="210"/>
      <c r="I28" s="460"/>
      <c r="J28" s="210"/>
      <c r="K28" s="210"/>
      <c r="L28" s="210"/>
      <c r="M28" s="85"/>
      <c r="N28" s="85"/>
      <c r="O28" s="85"/>
      <c r="P28" s="85"/>
      <c r="Q28" s="44"/>
      <c r="R28" s="44"/>
      <c r="S28" s="44"/>
      <c r="T28" s="44"/>
      <c r="U28" s="44"/>
    </row>
    <row r="29" spans="1:21" s="120" customFormat="1" ht="13.35" customHeight="1" x14ac:dyDescent="0.25">
      <c r="A29" s="44"/>
      <c r="B29" s="44"/>
      <c r="C29" s="214"/>
      <c r="D29" s="44"/>
      <c r="E29" s="209"/>
      <c r="F29" s="209"/>
      <c r="G29" s="209"/>
      <c r="H29" s="210"/>
      <c r="I29" s="460"/>
      <c r="J29" s="210"/>
      <c r="K29" s="210"/>
      <c r="L29" s="210"/>
      <c r="M29" s="85"/>
      <c r="N29" s="85"/>
      <c r="O29" s="85"/>
      <c r="P29" s="85"/>
      <c r="Q29" s="44"/>
      <c r="R29" s="44"/>
      <c r="S29" s="44"/>
      <c r="T29" s="44"/>
      <c r="U29" s="44"/>
    </row>
    <row r="30" spans="1:21" s="120" customFormat="1" ht="13.35" customHeight="1" x14ac:dyDescent="0.25">
      <c r="A30" s="44"/>
      <c r="B30" s="44"/>
      <c r="C30" s="44"/>
      <c r="D30" s="44"/>
      <c r="E30" s="209"/>
      <c r="F30" s="209"/>
      <c r="G30" s="209"/>
      <c r="H30" s="210"/>
      <c r="I30" s="460"/>
      <c r="J30" s="210"/>
      <c r="K30" s="210"/>
      <c r="L30" s="210"/>
      <c r="M30" s="85"/>
      <c r="N30" s="85"/>
      <c r="O30" s="85"/>
      <c r="P30" s="85"/>
      <c r="Q30" s="44"/>
      <c r="R30" s="44"/>
      <c r="S30" s="44"/>
      <c r="T30" s="44"/>
      <c r="U30" s="44"/>
    </row>
    <row r="31" spans="1:21" s="120" customFormat="1" ht="13.35" customHeight="1" x14ac:dyDescent="0.25">
      <c r="A31" s="44"/>
      <c r="B31" s="107"/>
      <c r="C31" s="44"/>
      <c r="D31" s="44"/>
      <c r="E31" s="209"/>
      <c r="F31" s="209"/>
      <c r="G31" s="209"/>
      <c r="H31" s="210"/>
      <c r="I31" s="460"/>
      <c r="J31" s="210"/>
      <c r="K31" s="210"/>
      <c r="L31" s="210"/>
      <c r="M31" s="85"/>
      <c r="N31" s="85"/>
      <c r="O31" s="85"/>
      <c r="P31" s="85"/>
      <c r="Q31" s="44"/>
      <c r="R31" s="44"/>
      <c r="S31" s="44"/>
      <c r="T31" s="44"/>
      <c r="U31" s="44"/>
    </row>
    <row r="32" spans="1:21" s="120" customFormat="1" ht="13.35" customHeight="1" x14ac:dyDescent="0.25">
      <c r="A32" s="44"/>
      <c r="B32" s="44"/>
      <c r="C32" s="44"/>
      <c r="D32" s="44"/>
      <c r="E32" s="209"/>
      <c r="F32" s="209"/>
      <c r="G32" s="209"/>
      <c r="H32" s="210"/>
      <c r="I32" s="460"/>
      <c r="J32" s="210"/>
      <c r="K32" s="210"/>
      <c r="L32" s="210"/>
      <c r="M32" s="85"/>
      <c r="N32" s="85"/>
      <c r="O32" s="85"/>
      <c r="P32" s="85"/>
      <c r="Q32" s="44"/>
      <c r="R32" s="44"/>
      <c r="S32" s="44"/>
      <c r="T32" s="44"/>
      <c r="U32" s="44"/>
    </row>
    <row r="33" spans="1:22" s="120" customFormat="1" ht="13.35" customHeight="1" x14ac:dyDescent="0.25">
      <c r="A33" s="44"/>
      <c r="B33" s="53"/>
      <c r="C33" s="53"/>
      <c r="D33" s="44"/>
      <c r="E33" s="209"/>
      <c r="F33" s="209"/>
      <c r="G33" s="209"/>
      <c r="H33" s="210"/>
      <c r="I33" s="460"/>
      <c r="J33" s="210"/>
      <c r="K33" s="210"/>
      <c r="L33" s="210"/>
      <c r="M33" s="85"/>
      <c r="N33" s="85"/>
      <c r="O33" s="85"/>
      <c r="P33" s="85"/>
      <c r="Q33" s="44"/>
      <c r="R33" s="44"/>
      <c r="S33" s="44"/>
      <c r="T33" s="44"/>
      <c r="U33" s="44"/>
    </row>
    <row r="34" spans="1:22" s="120" customFormat="1" ht="13.35" customHeight="1" x14ac:dyDescent="0.25">
      <c r="A34" s="44"/>
      <c r="B34" s="44"/>
      <c r="C34" s="44"/>
      <c r="D34" s="44"/>
      <c r="E34" s="209"/>
      <c r="F34" s="209"/>
      <c r="G34" s="209"/>
      <c r="H34" s="210"/>
      <c r="I34" s="686"/>
      <c r="J34" s="686"/>
      <c r="K34" s="345"/>
      <c r="L34" s="345"/>
      <c r="M34" s="85"/>
      <c r="N34" s="85"/>
      <c r="O34" s="85"/>
      <c r="P34" s="85"/>
      <c r="Q34" s="44"/>
      <c r="R34" s="44"/>
      <c r="S34" s="44"/>
      <c r="T34" s="44"/>
      <c r="U34" s="44"/>
      <c r="V34" s="44"/>
    </row>
    <row r="35" spans="1:22" s="120" customFormat="1" ht="13.35" customHeight="1" x14ac:dyDescent="0.25">
      <c r="A35" s="44"/>
      <c r="B35" s="44"/>
      <c r="C35" s="44"/>
      <c r="D35" s="44"/>
      <c r="E35" s="209"/>
      <c r="F35" s="209"/>
      <c r="G35" s="209"/>
      <c r="H35" s="508"/>
      <c r="I35" s="392"/>
      <c r="J35" s="392"/>
      <c r="K35" s="392"/>
      <c r="L35" s="392"/>
      <c r="M35" s="85"/>
      <c r="N35" s="85"/>
      <c r="O35" s="85"/>
      <c r="P35" s="85"/>
      <c r="Q35" s="44"/>
      <c r="R35" s="44"/>
      <c r="S35" s="44"/>
      <c r="T35" s="44"/>
      <c r="U35" s="44"/>
      <c r="V35" s="44"/>
    </row>
    <row r="36" spans="1:22" s="120" customFormat="1" ht="13.35" customHeight="1" x14ac:dyDescent="0.25">
      <c r="A36" s="44"/>
      <c r="B36" s="44"/>
      <c r="C36" s="44"/>
      <c r="D36" s="44"/>
      <c r="E36" s="209"/>
      <c r="F36" s="209"/>
      <c r="G36" s="209"/>
      <c r="H36" s="210"/>
      <c r="I36" s="392"/>
      <c r="J36" s="351"/>
      <c r="K36" s="351"/>
      <c r="L36" s="351"/>
      <c r="M36" s="85"/>
      <c r="N36" s="85"/>
      <c r="O36" s="85"/>
      <c r="P36" s="85"/>
      <c r="Q36" s="44"/>
      <c r="R36" s="44"/>
      <c r="S36" s="44"/>
      <c r="T36" s="44"/>
      <c r="U36" s="44"/>
      <c r="V36" s="44"/>
    </row>
    <row r="37" spans="1:22" s="120" customFormat="1" ht="13.35" customHeight="1" x14ac:dyDescent="0.25">
      <c r="A37" s="44"/>
      <c r="B37" s="44"/>
      <c r="C37" s="46"/>
      <c r="D37" s="44"/>
      <c r="E37" s="209"/>
      <c r="F37" s="209"/>
      <c r="G37" s="209"/>
      <c r="H37" s="210"/>
      <c r="I37" s="345"/>
      <c r="J37" s="392"/>
      <c r="K37" s="392"/>
      <c r="L37" s="464"/>
      <c r="M37" s="85"/>
      <c r="N37" s="85"/>
      <c r="O37" s="85"/>
      <c r="P37" s="85"/>
      <c r="Q37" s="44"/>
      <c r="R37" s="44"/>
      <c r="S37" s="44"/>
      <c r="T37" s="44"/>
      <c r="U37" s="44"/>
      <c r="V37" s="44"/>
    </row>
    <row r="38" spans="1:22" s="120" customFormat="1" ht="13.35" customHeight="1" x14ac:dyDescent="0.25">
      <c r="A38" s="44"/>
      <c r="B38" s="44"/>
      <c r="C38" s="44"/>
      <c r="D38" s="44"/>
      <c r="E38" s="209"/>
      <c r="F38" s="209"/>
      <c r="G38" s="209"/>
      <c r="H38" s="210"/>
      <c r="I38" s="345"/>
      <c r="J38" s="392"/>
      <c r="K38" s="392"/>
      <c r="L38" s="464"/>
      <c r="M38" s="85"/>
      <c r="N38" s="85"/>
      <c r="O38" s="85"/>
      <c r="P38" s="85"/>
      <c r="Q38" s="44"/>
      <c r="R38" s="44"/>
      <c r="S38" s="44"/>
      <c r="T38" s="44"/>
      <c r="U38" s="44"/>
      <c r="V38" s="44"/>
    </row>
    <row r="39" spans="1:22" s="120" customFormat="1" ht="13.35" customHeight="1" x14ac:dyDescent="0.25">
      <c r="A39" s="44"/>
      <c r="B39" s="44"/>
      <c r="C39" s="52"/>
      <c r="D39" s="44"/>
      <c r="E39" s="209"/>
      <c r="F39" s="209"/>
      <c r="G39" s="209"/>
      <c r="H39" s="210"/>
      <c r="I39" s="392"/>
      <c r="J39" s="392"/>
      <c r="K39" s="392"/>
      <c r="L39" s="464"/>
      <c r="M39" s="85"/>
      <c r="N39" s="85"/>
      <c r="O39" s="85"/>
      <c r="P39" s="85"/>
      <c r="Q39" s="44"/>
      <c r="R39" s="44"/>
      <c r="S39" s="44"/>
      <c r="T39" s="44"/>
      <c r="U39" s="44"/>
      <c r="V39" s="44"/>
    </row>
    <row r="40" spans="1:22" s="120" customFormat="1" ht="13.35" customHeight="1" x14ac:dyDescent="0.25">
      <c r="A40" s="44"/>
      <c r="B40" s="44"/>
      <c r="C40" s="44"/>
      <c r="D40" s="44"/>
      <c r="E40" s="209"/>
      <c r="F40" s="209"/>
      <c r="G40" s="209"/>
      <c r="H40" s="210"/>
      <c r="I40" s="392"/>
      <c r="J40" s="392"/>
      <c r="K40" s="392"/>
      <c r="L40" s="392"/>
      <c r="M40" s="85"/>
      <c r="N40" s="85"/>
      <c r="O40" s="85"/>
      <c r="P40" s="85"/>
      <c r="Q40" s="44"/>
      <c r="R40" s="44"/>
      <c r="S40" s="44"/>
      <c r="T40" s="44"/>
      <c r="U40" s="44"/>
      <c r="V40" s="44"/>
    </row>
    <row r="41" spans="1:22" s="120" customFormat="1" ht="13.35" customHeight="1" x14ac:dyDescent="0.25">
      <c r="A41" s="44"/>
      <c r="B41" s="44"/>
      <c r="C41" s="44"/>
      <c r="D41" s="44"/>
      <c r="E41" s="209"/>
      <c r="F41" s="209"/>
      <c r="G41" s="209"/>
      <c r="H41" s="210"/>
      <c r="I41" s="345"/>
      <c r="J41" s="392"/>
      <c r="K41" s="392"/>
      <c r="L41" s="464"/>
      <c r="M41" s="85"/>
      <c r="N41" s="85"/>
      <c r="O41" s="85"/>
      <c r="P41" s="85"/>
      <c r="Q41" s="44"/>
      <c r="R41" s="44"/>
      <c r="S41" s="44"/>
      <c r="T41" s="44"/>
      <c r="U41" s="44"/>
      <c r="V41" s="44"/>
    </row>
    <row r="42" spans="1:22" s="120" customFormat="1" ht="13.35" customHeight="1" x14ac:dyDescent="0.25">
      <c r="A42" s="44"/>
      <c r="B42" s="44"/>
      <c r="C42" s="44"/>
      <c r="D42" s="44"/>
      <c r="E42" s="209"/>
      <c r="F42" s="209"/>
      <c r="G42" s="209"/>
      <c r="H42" s="210"/>
      <c r="I42" s="345"/>
      <c r="J42" s="392"/>
      <c r="K42" s="392"/>
      <c r="L42" s="464"/>
      <c r="M42" s="85"/>
      <c r="N42" s="85"/>
      <c r="O42" s="85"/>
      <c r="P42" s="85"/>
      <c r="Q42" s="44"/>
      <c r="R42" s="44"/>
      <c r="S42" s="44"/>
      <c r="T42" s="44"/>
      <c r="U42" s="44"/>
      <c r="V42" s="44"/>
    </row>
    <row r="43" spans="1:22" s="120" customFormat="1" ht="13.35" customHeight="1" x14ac:dyDescent="0.25">
      <c r="A43" s="44"/>
      <c r="B43" s="44"/>
      <c r="C43" s="44"/>
      <c r="D43" s="44"/>
      <c r="E43" s="209"/>
      <c r="F43" s="209"/>
      <c r="G43" s="209"/>
      <c r="H43" s="210"/>
      <c r="I43" s="392"/>
      <c r="J43" s="392"/>
      <c r="K43" s="392"/>
      <c r="L43" s="465"/>
      <c r="M43" s="85"/>
      <c r="N43" s="85"/>
      <c r="O43" s="85"/>
      <c r="P43" s="85"/>
      <c r="Q43" s="44"/>
      <c r="R43" s="44"/>
      <c r="S43" s="44"/>
      <c r="T43" s="44"/>
      <c r="U43" s="44"/>
      <c r="V43" s="44"/>
    </row>
    <row r="44" spans="1:22" s="120" customFormat="1" ht="13.35" customHeight="1" x14ac:dyDescent="0.25">
      <c r="A44" s="44"/>
      <c r="B44" s="44"/>
      <c r="C44" s="44"/>
      <c r="D44" s="44"/>
      <c r="E44" s="209"/>
      <c r="F44" s="209"/>
      <c r="G44" s="209"/>
      <c r="H44" s="210"/>
      <c r="I44" s="463"/>
      <c r="J44" s="392"/>
      <c r="K44" s="392"/>
      <c r="L44" s="392"/>
      <c r="M44" s="85"/>
      <c r="N44" s="85"/>
      <c r="O44" s="85"/>
      <c r="P44" s="85"/>
      <c r="Q44" s="44"/>
      <c r="R44" s="44"/>
      <c r="S44" s="44"/>
      <c r="T44" s="44"/>
      <c r="U44" s="44"/>
      <c r="V44" s="44"/>
    </row>
    <row r="45" spans="1:22" s="120" customFormat="1" ht="13.35" customHeight="1" x14ac:dyDescent="0.25">
      <c r="A45" s="44"/>
      <c r="B45" s="44"/>
      <c r="C45" s="44"/>
      <c r="D45" s="44"/>
      <c r="E45" s="209"/>
      <c r="F45" s="209"/>
      <c r="G45" s="209"/>
      <c r="H45" s="210"/>
      <c r="I45" s="463"/>
      <c r="J45" s="463"/>
      <c r="K45" s="463"/>
      <c r="L45" s="466"/>
      <c r="M45" s="85"/>
      <c r="N45" s="85"/>
      <c r="O45" s="85"/>
      <c r="P45" s="85"/>
      <c r="Q45" s="44"/>
      <c r="R45" s="44"/>
      <c r="S45" s="44"/>
      <c r="T45" s="44"/>
      <c r="U45" s="44"/>
      <c r="V45" s="44"/>
    </row>
    <row r="46" spans="1:22" s="120" customFormat="1" ht="13.35" customHeight="1" x14ac:dyDescent="0.25">
      <c r="A46" s="44"/>
      <c r="B46" s="44"/>
      <c r="C46" s="44"/>
      <c r="D46" s="44"/>
      <c r="E46" s="209"/>
      <c r="F46" s="209"/>
      <c r="G46" s="209"/>
      <c r="H46" s="210"/>
      <c r="I46" s="210"/>
      <c r="J46" s="210"/>
      <c r="K46" s="210"/>
      <c r="L46" s="210"/>
      <c r="M46" s="85"/>
      <c r="N46" s="85"/>
      <c r="O46" s="85"/>
      <c r="P46" s="85"/>
      <c r="Q46" s="44"/>
      <c r="R46" s="44"/>
      <c r="S46" s="44"/>
      <c r="T46" s="44"/>
      <c r="U46" s="44"/>
      <c r="V46" s="44"/>
    </row>
    <row r="47" spans="1:22" s="120" customFormat="1" ht="13.35" customHeight="1" x14ac:dyDescent="0.25">
      <c r="A47" s="44"/>
      <c r="B47" s="44"/>
      <c r="C47" s="44"/>
      <c r="D47" s="44"/>
      <c r="E47" s="209"/>
      <c r="F47" s="209"/>
      <c r="G47" s="209"/>
      <c r="H47" s="210"/>
      <c r="I47" s="210"/>
      <c r="J47" s="210"/>
      <c r="K47" s="210"/>
      <c r="L47" s="210"/>
      <c r="M47" s="85"/>
      <c r="N47" s="85"/>
      <c r="O47" s="85"/>
      <c r="P47" s="85"/>
      <c r="Q47" s="44"/>
      <c r="R47" s="44"/>
      <c r="S47" s="44"/>
      <c r="T47" s="44"/>
      <c r="U47" s="44"/>
      <c r="V47" s="44"/>
    </row>
    <row r="48" spans="1:22" s="120" customFormat="1" ht="13.35" customHeight="1" x14ac:dyDescent="0.25">
      <c r="A48" s="44"/>
      <c r="B48" s="44"/>
      <c r="C48" s="44"/>
      <c r="D48" s="44"/>
      <c r="E48" s="209"/>
      <c r="F48" s="209"/>
      <c r="G48" s="209"/>
      <c r="H48" s="210"/>
      <c r="I48" s="210"/>
      <c r="J48" s="210"/>
      <c r="K48" s="210"/>
      <c r="L48" s="210"/>
      <c r="M48" s="85"/>
      <c r="N48" s="85"/>
      <c r="O48" s="85"/>
      <c r="P48" s="85"/>
      <c r="Q48" s="44"/>
      <c r="R48" s="44"/>
      <c r="S48" s="44"/>
      <c r="T48" s="44"/>
      <c r="U48" s="44"/>
      <c r="V48" s="44"/>
    </row>
    <row r="49" spans="1:22" s="120" customFormat="1" ht="13.35" customHeight="1" x14ac:dyDescent="0.25">
      <c r="A49" s="44"/>
      <c r="B49" s="44"/>
      <c r="C49" s="44"/>
      <c r="D49" s="44"/>
      <c r="E49" s="209"/>
      <c r="F49" s="209"/>
      <c r="G49" s="209"/>
      <c r="H49" s="210"/>
      <c r="I49" s="210"/>
      <c r="J49" s="210"/>
      <c r="K49" s="210"/>
      <c r="L49" s="210"/>
      <c r="M49" s="85"/>
      <c r="N49" s="85"/>
      <c r="O49" s="85"/>
      <c r="P49" s="85"/>
      <c r="Q49" s="44"/>
      <c r="R49" s="44"/>
      <c r="S49" s="44"/>
      <c r="T49" s="44"/>
      <c r="U49" s="44"/>
      <c r="V49" s="44"/>
    </row>
    <row r="50" spans="1:22" s="120" customFormat="1" ht="13.35" customHeight="1" x14ac:dyDescent="0.25">
      <c r="A50" s="44"/>
      <c r="B50" s="44"/>
      <c r="C50" s="44"/>
      <c r="D50" s="44"/>
      <c r="E50" s="209"/>
      <c r="F50" s="209"/>
      <c r="G50" s="209"/>
      <c r="H50" s="210"/>
      <c r="I50" s="210"/>
      <c r="J50" s="210"/>
      <c r="K50" s="210"/>
      <c r="L50" s="210"/>
      <c r="M50" s="85"/>
      <c r="N50" s="85"/>
      <c r="O50" s="85"/>
      <c r="P50" s="85"/>
      <c r="Q50" s="44"/>
      <c r="R50" s="44"/>
      <c r="S50" s="44"/>
      <c r="T50" s="44"/>
      <c r="U50" s="44"/>
      <c r="V50" s="44"/>
    </row>
    <row r="51" spans="1:22" s="120" customFormat="1" ht="13.35" customHeight="1" x14ac:dyDescent="0.25">
      <c r="A51" s="44"/>
      <c r="B51" s="44"/>
      <c r="C51" s="44"/>
      <c r="D51" s="44"/>
      <c r="E51" s="209"/>
      <c r="F51" s="209"/>
      <c r="G51" s="209"/>
      <c r="H51" s="210"/>
      <c r="I51" s="210"/>
      <c r="J51" s="210"/>
      <c r="K51" s="210"/>
      <c r="L51" s="210"/>
      <c r="M51" s="85"/>
      <c r="N51" s="85"/>
      <c r="O51" s="85"/>
      <c r="P51" s="85"/>
      <c r="Q51" s="44"/>
      <c r="R51" s="44"/>
      <c r="S51" s="44"/>
      <c r="T51" s="44"/>
      <c r="U51" s="44"/>
      <c r="V51" s="44"/>
    </row>
    <row r="52" spans="1:22" s="120" customFormat="1" ht="13.35" customHeight="1" x14ac:dyDescent="0.25">
      <c r="A52" s="44"/>
      <c r="B52" s="44"/>
      <c r="C52" s="44"/>
      <c r="D52" s="44"/>
      <c r="E52" s="209"/>
      <c r="F52" s="209"/>
      <c r="G52" s="209"/>
      <c r="H52" s="210"/>
      <c r="I52" s="210"/>
      <c r="J52" s="210"/>
      <c r="K52" s="210"/>
      <c r="L52" s="210"/>
      <c r="M52" s="85"/>
      <c r="N52" s="85"/>
      <c r="O52" s="85"/>
      <c r="P52" s="85"/>
      <c r="Q52" s="44"/>
      <c r="R52" s="44"/>
      <c r="S52" s="44"/>
      <c r="T52" s="44"/>
      <c r="U52" s="44"/>
      <c r="V52" s="44"/>
    </row>
    <row r="53" spans="1:22" s="120" customFormat="1" ht="13.35" customHeight="1" x14ac:dyDescent="0.25">
      <c r="A53" s="44"/>
      <c r="B53" s="44"/>
      <c r="C53" s="44"/>
      <c r="D53" s="44"/>
      <c r="E53" s="209"/>
      <c r="F53" s="209"/>
      <c r="G53" s="209"/>
      <c r="H53" s="210"/>
      <c r="I53" s="210"/>
      <c r="J53" s="210"/>
      <c r="K53" s="210"/>
      <c r="L53" s="210"/>
      <c r="M53" s="85"/>
      <c r="N53" s="85"/>
      <c r="O53" s="85"/>
      <c r="P53" s="85"/>
      <c r="Q53" s="44"/>
      <c r="R53" s="44"/>
      <c r="S53" s="44"/>
      <c r="T53" s="44"/>
      <c r="U53" s="44"/>
      <c r="V53" s="44"/>
    </row>
    <row r="54" spans="1:22" s="120" customFormat="1" ht="13.35" customHeight="1" x14ac:dyDescent="0.25">
      <c r="A54" s="44"/>
      <c r="B54" s="44"/>
      <c r="C54" s="44"/>
      <c r="D54" s="44"/>
      <c r="E54" s="209"/>
      <c r="F54" s="209"/>
      <c r="G54" s="209"/>
      <c r="H54" s="210"/>
      <c r="I54" s="210"/>
      <c r="J54" s="210"/>
      <c r="K54" s="210"/>
      <c r="L54" s="210"/>
      <c r="M54" s="85"/>
      <c r="N54" s="85"/>
      <c r="O54" s="85"/>
      <c r="P54" s="85"/>
      <c r="Q54" s="44"/>
      <c r="R54" s="44"/>
      <c r="S54" s="44"/>
      <c r="T54" s="44"/>
      <c r="U54" s="44"/>
      <c r="V54" s="44"/>
    </row>
  </sheetData>
  <mergeCells count="1">
    <mergeCell ref="I34:J34"/>
  </mergeCells>
  <pageMargins left="0.25" right="0.25"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A1:R71"/>
  <sheetViews>
    <sheetView showRuler="0" zoomScaleNormal="100" workbookViewId="0"/>
  </sheetViews>
  <sheetFormatPr defaultColWidth="13.33203125" defaultRowHeight="13.2" x14ac:dyDescent="0.25"/>
  <cols>
    <col min="1" max="1" width="14.109375" style="65" bestFit="1" customWidth="1"/>
    <col min="2" max="2" width="31.33203125" style="18" bestFit="1" customWidth="1"/>
    <col min="3" max="3" width="2.33203125" style="91" bestFit="1" customWidth="1"/>
    <col min="4" max="4" width="70.44140625" style="18" customWidth="1"/>
    <col min="5" max="5" width="15.77734375" style="18" customWidth="1"/>
    <col min="6" max="6" width="12.109375" style="18" bestFit="1" customWidth="1"/>
    <col min="7" max="7" width="9.21875" style="343" customWidth="1"/>
    <col min="8" max="8" width="14.6640625" style="343" hidden="1" customWidth="1"/>
    <col min="9" max="9" width="12.5546875" style="343" hidden="1" customWidth="1"/>
    <col min="10" max="10" width="1.44140625" style="343" customWidth="1"/>
    <col min="11" max="11" width="12.33203125" style="343" bestFit="1" customWidth="1"/>
    <col min="12" max="12" width="12.5546875" style="343" customWidth="1"/>
    <col min="13" max="13" width="32.5546875" style="65" customWidth="1"/>
    <col min="14" max="14" width="1.6640625" style="93" bestFit="1" customWidth="1"/>
    <col min="15" max="15" width="25.6640625" style="65" customWidth="1"/>
    <col min="16" max="16" width="58.88671875" style="65" bestFit="1" customWidth="1"/>
    <col min="17" max="17" width="29.44140625" style="93" customWidth="1"/>
    <col min="18" max="18" width="65.6640625" style="65" bestFit="1" customWidth="1"/>
    <col min="19" max="16384" width="13.33203125" style="18"/>
  </cols>
  <sheetData>
    <row r="1" spans="1:18" ht="18.45" customHeight="1" x14ac:dyDescent="0.3">
      <c r="A1" s="54">
        <v>2026</v>
      </c>
      <c r="B1" s="54">
        <v>2025</v>
      </c>
      <c r="C1" s="92"/>
      <c r="D1" s="67"/>
      <c r="E1" s="19"/>
      <c r="F1" s="19"/>
      <c r="G1" s="88"/>
      <c r="H1" s="88"/>
      <c r="I1" s="88"/>
      <c r="J1" s="88"/>
      <c r="K1" s="88"/>
      <c r="M1" s="54"/>
      <c r="N1" s="92"/>
      <c r="O1" s="67"/>
      <c r="P1" s="54"/>
      <c r="Q1" s="92"/>
      <c r="R1" s="67"/>
    </row>
    <row r="2" spans="1:18" ht="70.95" customHeight="1" x14ac:dyDescent="0.4">
      <c r="A2" s="54" t="s">
        <v>971</v>
      </c>
      <c r="B2" s="49" t="str">
        <f>IF(Index!$AJ$5=1,'5.1 APM_calculation'!P2,M2)</f>
        <v>5.1 MEDIDAS ALTERNATIVAS AL RENDIMIENTO</v>
      </c>
      <c r="D2" s="19"/>
      <c r="E2" s="19"/>
      <c r="F2" s="19"/>
      <c r="G2" s="88"/>
      <c r="H2" s="88"/>
      <c r="I2" s="88"/>
      <c r="J2" s="88"/>
      <c r="K2" s="88"/>
      <c r="M2" s="62" t="s">
        <v>757</v>
      </c>
      <c r="O2" s="67"/>
      <c r="P2" s="62" t="s">
        <v>756</v>
      </c>
      <c r="R2" s="67"/>
    </row>
    <row r="3" spans="1:18" s="120" customFormat="1" x14ac:dyDescent="0.25">
      <c r="A3" s="179"/>
      <c r="B3" s="44"/>
      <c r="C3" s="206"/>
      <c r="D3" s="44"/>
      <c r="E3" s="44"/>
      <c r="F3" s="44"/>
      <c r="G3" s="210"/>
      <c r="H3" s="210"/>
      <c r="I3" s="210"/>
      <c r="J3" s="210"/>
      <c r="K3" s="210"/>
      <c r="L3" s="132"/>
      <c r="M3" s="85"/>
      <c r="N3" s="207"/>
      <c r="O3" s="85"/>
      <c r="P3" s="85"/>
      <c r="Q3" s="207"/>
      <c r="R3" s="85"/>
    </row>
    <row r="4" spans="1:18" s="120" customFormat="1" ht="56.7" customHeight="1" x14ac:dyDescent="0.25">
      <c r="A4" s="179" t="s">
        <v>584</v>
      </c>
      <c r="B4" s="687" t="str">
        <f>IF(Index!$AJ$5=1,'5.1 APM_calculation'!P4,M4)</f>
        <v>El Grupo Bankinter utiliza determinadas “Medidas Alternativas de Rendimiento” (“MAR” o “APM’s”, por sus siglas en inglés). Estas MAR no son objeto de auditoría. Dichas medidas contribuyen a una mejor comprensión de la evolución financiera del grupo, deben considerarse como información adicional y en ningún caso sustituyen la información financiera elaborada bajo las normas internacionales de información financiera. Asimismo, estas medidas pueden, tanto en su definición como en su cálculo, diferir de otras medidas similares calculadas por otras compañías y, por tanto, podrían no ser comparables.</v>
      </c>
      <c r="C4" s="687">
        <f>IF(Index!$AJ$5=1,'5.1 APM_calculation'!Q4,N4)</f>
        <v>0</v>
      </c>
      <c r="D4" s="687">
        <f>IF(Index!$AJ$5=1,'5.1 APM_calculation'!R4,O4)</f>
        <v>0</v>
      </c>
      <c r="E4" s="687" t="e">
        <f>IF(Index!$AJ$5=1,'5.1 APM_calculation'!#REF!,#REF!)</f>
        <v>#REF!</v>
      </c>
      <c r="F4" s="687" t="e">
        <f>IF(Index!$AJ$5=1,'5.1 APM_calculation'!#REF!,#REF!)</f>
        <v>#REF!</v>
      </c>
      <c r="G4" s="177"/>
      <c r="H4" s="210"/>
      <c r="I4" s="210"/>
      <c r="J4" s="210"/>
      <c r="K4" s="210"/>
      <c r="L4" s="132"/>
      <c r="M4" s="690" t="s">
        <v>517</v>
      </c>
      <c r="N4" s="690"/>
      <c r="O4" s="690"/>
      <c r="P4" s="690" t="s">
        <v>393</v>
      </c>
      <c r="Q4" s="690"/>
      <c r="R4" s="690"/>
    </row>
    <row r="5" spans="1:18" s="120" customFormat="1" ht="56.7" customHeight="1" x14ac:dyDescent="0.25">
      <c r="A5" s="179"/>
      <c r="B5" s="688" t="str">
        <f>IF(Index!$AJ$5=1,'5.1 APM_calculation'!P5,M5)</f>
        <v xml:space="preserve">Las Directrices ESMA definen las MAR como una medida financiera del rendimiento financiero pasado o futuro, de la situación financiera o de los flujos de efectivo, excepto una medida financiera definida o detallada en el marco de la información financiera aplicable. </v>
      </c>
      <c r="C5" s="689">
        <f>IF(Index!$AJ$5=1,'5.1 APM_calculation'!Q5,N5)</f>
        <v>0</v>
      </c>
      <c r="D5" s="689">
        <f>IF(Index!$AJ$5=1,'5.1 APM_calculation'!R5,O5)</f>
        <v>0</v>
      </c>
      <c r="E5" s="689" t="e">
        <f>IF(Index!$AJ$5=1,'5.1 APM_calculation'!#REF!,#REF!)</f>
        <v>#REF!</v>
      </c>
      <c r="F5" s="689" t="e">
        <f>IF(Index!$AJ$5=1,'5.1 APM_calculation'!#REF!,#REF!)</f>
        <v>#REF!</v>
      </c>
      <c r="G5" s="210"/>
      <c r="H5" s="210"/>
      <c r="I5" s="210"/>
      <c r="J5" s="210"/>
      <c r="K5" s="352"/>
      <c r="L5" s="132"/>
      <c r="M5" s="690" t="s">
        <v>518</v>
      </c>
      <c r="N5" s="691"/>
      <c r="O5" s="691"/>
      <c r="P5" s="690" t="s">
        <v>563</v>
      </c>
      <c r="Q5" s="691"/>
      <c r="R5" s="691"/>
    </row>
    <row r="6" spans="1:18" s="120" customFormat="1" x14ac:dyDescent="0.25">
      <c r="A6" s="179"/>
      <c r="B6" s="69" t="str">
        <f>IF(Index!$AJ$5=1,'5.1 APM_calculation'!P6,M6)</f>
        <v>Miles de Euros</v>
      </c>
      <c r="C6" s="206"/>
      <c r="D6" s="44"/>
      <c r="E6" s="44"/>
      <c r="F6" s="44"/>
      <c r="G6" s="210"/>
      <c r="H6" s="210"/>
      <c r="I6" s="210"/>
      <c r="J6" s="210"/>
      <c r="K6" s="210"/>
      <c r="L6" s="132"/>
      <c r="M6" s="168" t="s">
        <v>129</v>
      </c>
      <c r="N6" s="207"/>
      <c r="O6" s="85"/>
      <c r="P6" s="168" t="s">
        <v>130</v>
      </c>
      <c r="Q6" s="207"/>
      <c r="R6" s="85"/>
    </row>
    <row r="7" spans="1:18" s="120" customFormat="1" ht="14.7" customHeight="1" x14ac:dyDescent="0.3">
      <c r="A7" s="179"/>
      <c r="B7" s="323" t="str">
        <f>IF(Index!$AJ$5=1,'5.1 APM_calculation'!P7,M7)</f>
        <v>MAR</v>
      </c>
      <c r="C7" s="323"/>
      <c r="D7" s="323" t="str">
        <f>IF(Index!$AJ$5=1,'5.1 APM_calculation'!R7,O7)</f>
        <v>Conceptos</v>
      </c>
      <c r="E7" s="342" t="str">
        <f>'3.4 Segments &amp; Geographies'!C5</f>
        <v xml:space="preserve">1S 2026 </v>
      </c>
      <c r="F7" s="342" t="str">
        <f>'3.4 Segments &amp; Geographies'!D5</f>
        <v xml:space="preserve">1S 2025 </v>
      </c>
      <c r="G7" s="132"/>
      <c r="H7" s="132" t="s">
        <v>972</v>
      </c>
      <c r="I7" s="210" t="s">
        <v>973</v>
      </c>
      <c r="J7" s="210"/>
      <c r="K7" s="388"/>
      <c r="M7" s="204" t="s">
        <v>995</v>
      </c>
      <c r="N7" s="207"/>
      <c r="O7" s="89" t="s">
        <v>564</v>
      </c>
      <c r="P7" s="204" t="s">
        <v>317</v>
      </c>
      <c r="Q7" s="89"/>
      <c r="R7" s="89" t="s">
        <v>318</v>
      </c>
    </row>
    <row r="8" spans="1:18" s="120" customFormat="1" ht="14.7" customHeight="1" x14ac:dyDescent="0.3">
      <c r="A8" s="179"/>
      <c r="B8" s="69" t="str">
        <f>IF(Index!$AJ$5=1,'5.1 APM_calculation'!P8,M8)</f>
        <v>Riesgo Computable</v>
      </c>
      <c r="C8" s="70" t="str">
        <f>IF(Index!$AJ$5=1,'5.1 APM_calculation'!Q8,N8)</f>
        <v>A</v>
      </c>
      <c r="D8" s="69" t="str">
        <f>IF(Index!$AJ$5=1,'5.1 APM_calculation'!R8,O8)</f>
        <v>Préstamos y anticipos a entidades de crédito de la actividad con clientes (sin ajustes por valoración)</v>
      </c>
      <c r="E8" s="103">
        <v>2634933.81262</v>
      </c>
      <c r="F8" s="103">
        <v>1799715.9263499998</v>
      </c>
      <c r="G8" s="132"/>
      <c r="H8" s="103">
        <v>1799715.9263499998</v>
      </c>
      <c r="I8" s="352">
        <f>+F8-H8</f>
        <v>0</v>
      </c>
      <c r="J8" s="210"/>
      <c r="K8" s="388"/>
      <c r="M8" s="94" t="s">
        <v>522</v>
      </c>
      <c r="N8" s="89" t="s">
        <v>319</v>
      </c>
      <c r="O8" s="94" t="s">
        <v>565</v>
      </c>
      <c r="P8" s="94" t="s">
        <v>329</v>
      </c>
      <c r="Q8" s="89" t="s">
        <v>319</v>
      </c>
      <c r="R8" s="94" t="s">
        <v>320</v>
      </c>
    </row>
    <row r="9" spans="1:18" s="120" customFormat="1" ht="14.7" customHeight="1" x14ac:dyDescent="0.3">
      <c r="A9" s="179"/>
      <c r="B9" s="69"/>
      <c r="C9" s="70" t="str">
        <f>IF(Index!$AJ$5=1,'5.1 APM_calculation'!Q9,N9)</f>
        <v>B</v>
      </c>
      <c r="D9" s="69" t="str">
        <f>IF(Index!$AJ$5=1,'5.1 APM_calculation'!R9,O9)</f>
        <v>Préstamos y anticipos a la clientela de cada cartera de activos financieros (sin ajustes por valoración)</v>
      </c>
      <c r="E9" s="103">
        <v>84180067.285800099</v>
      </c>
      <c r="F9" s="103">
        <v>81371424.908899993</v>
      </c>
      <c r="G9" s="132"/>
      <c r="H9" s="103">
        <v>81371424.908899993</v>
      </c>
      <c r="I9" s="352">
        <f t="shared" ref="I9:I16" si="0">+F9-H9</f>
        <v>0</v>
      </c>
      <c r="J9" s="210"/>
      <c r="K9" s="388"/>
      <c r="M9" s="94"/>
      <c r="N9" s="89" t="s">
        <v>321</v>
      </c>
      <c r="O9" s="94" t="s">
        <v>566</v>
      </c>
      <c r="P9" s="94"/>
      <c r="Q9" s="89" t="s">
        <v>321</v>
      </c>
      <c r="R9" s="94" t="s">
        <v>907</v>
      </c>
    </row>
    <row r="10" spans="1:18" s="120" customFormat="1" ht="14.7" customHeight="1" x14ac:dyDescent="0.3">
      <c r="A10" s="179" t="s">
        <v>584</v>
      </c>
      <c r="B10" s="69"/>
      <c r="C10" s="70" t="str">
        <f>IF(Index!$AJ$5=1,'5.1 APM_calculation'!Q10,N10)</f>
        <v>C</v>
      </c>
      <c r="D10" s="69" t="str">
        <f>IF(Index!$AJ$5=1,'5.1 APM_calculation'!R10,O10)</f>
        <v xml:space="preserve">Valores representativos de deuda, actividad con clientes (sin ajustes por valoración) </v>
      </c>
      <c r="E10" s="103">
        <v>950538.80244</v>
      </c>
      <c r="F10" s="103">
        <v>869445.41224000009</v>
      </c>
      <c r="G10" s="132"/>
      <c r="H10" s="103">
        <v>869445.41224000009</v>
      </c>
      <c r="I10" s="352">
        <f t="shared" si="0"/>
        <v>0</v>
      </c>
      <c r="J10" s="391"/>
      <c r="K10" s="388"/>
      <c r="M10" s="94"/>
      <c r="N10" s="89" t="s">
        <v>322</v>
      </c>
      <c r="O10" s="94" t="s">
        <v>797</v>
      </c>
      <c r="P10" s="94"/>
      <c r="Q10" s="89" t="s">
        <v>322</v>
      </c>
      <c r="R10" s="94" t="s">
        <v>960</v>
      </c>
    </row>
    <row r="11" spans="1:18" s="120" customFormat="1" ht="14.7" customHeight="1" x14ac:dyDescent="0.3">
      <c r="A11" s="179"/>
      <c r="B11" s="69"/>
      <c r="C11" s="70" t="str">
        <f>IF(Index!$AJ$5=1,'5.1 APM_calculation'!Q11,N11)</f>
        <v>D</v>
      </c>
      <c r="D11" s="69" t="str">
        <f>IF(Index!$AJ$5=1,'5.1 APM_calculation'!R11,O11)</f>
        <v>Préstamos y anticipos con cambios en resultados</v>
      </c>
      <c r="E11" s="103">
        <v>542.00621999990904</v>
      </c>
      <c r="F11" s="103">
        <v>670.00622000002897</v>
      </c>
      <c r="G11" s="132"/>
      <c r="H11" s="103">
        <v>670.00622000002897</v>
      </c>
      <c r="I11" s="352">
        <f t="shared" si="0"/>
        <v>0</v>
      </c>
      <c r="J11" s="391"/>
      <c r="K11" s="388"/>
      <c r="M11" s="94"/>
      <c r="N11" s="89" t="s">
        <v>323</v>
      </c>
      <c r="O11" s="94" t="s">
        <v>567</v>
      </c>
      <c r="P11" s="94"/>
      <c r="Q11" s="89" t="s">
        <v>323</v>
      </c>
      <c r="R11" s="94" t="s">
        <v>401</v>
      </c>
    </row>
    <row r="12" spans="1:18" s="120" customFormat="1" ht="14.7" customHeight="1" x14ac:dyDescent="0.3">
      <c r="A12" s="179">
        <v>10206</v>
      </c>
      <c r="B12" s="69"/>
      <c r="C12" s="70" t="str">
        <f>IF(Index!$AJ$5=1,'5.1 APM_calculation'!Q12,N12)</f>
        <v>E</v>
      </c>
      <c r="D12" s="69" t="str">
        <f>IF(Index!$AJ$5=1,'5.1 APM_calculation'!R12,O12)</f>
        <v>Riesgos contingentes</v>
      </c>
      <c r="E12" s="103">
        <v>8968822.27788</v>
      </c>
      <c r="F12" s="103">
        <v>8316746.8575299997</v>
      </c>
      <c r="G12" s="132"/>
      <c r="H12" s="103">
        <v>8316746.8575299997</v>
      </c>
      <c r="I12" s="352">
        <f t="shared" si="0"/>
        <v>0</v>
      </c>
      <c r="J12" s="210"/>
      <c r="K12" s="388"/>
      <c r="M12" s="94"/>
      <c r="N12" s="89" t="s">
        <v>325</v>
      </c>
      <c r="O12" s="94" t="s">
        <v>439</v>
      </c>
      <c r="P12" s="94"/>
      <c r="Q12" s="89" t="s">
        <v>325</v>
      </c>
      <c r="R12" s="94" t="s">
        <v>326</v>
      </c>
    </row>
    <row r="13" spans="1:18" s="120" customFormat="1" ht="14.7" customHeight="1" x14ac:dyDescent="0.3">
      <c r="A13" s="179" t="s">
        <v>324</v>
      </c>
      <c r="B13" s="324"/>
      <c r="C13" s="325"/>
      <c r="D13" s="326" t="str">
        <f>IF(Index!$AJ$5=1,'5.1 APM_calculation'!R13,O13)</f>
        <v>A+B+C+D+E</v>
      </c>
      <c r="E13" s="327">
        <v>96734904.184960097</v>
      </c>
      <c r="F13" s="327">
        <v>92358003.111239985</v>
      </c>
      <c r="G13" s="132"/>
      <c r="H13" s="327">
        <v>92358003.111239985</v>
      </c>
      <c r="I13" s="352">
        <f t="shared" si="0"/>
        <v>0</v>
      </c>
      <c r="J13" s="210"/>
      <c r="K13" s="388"/>
      <c r="M13" s="94"/>
      <c r="N13" s="89"/>
      <c r="O13" s="89" t="s">
        <v>327</v>
      </c>
      <c r="P13" s="94"/>
      <c r="Q13" s="89"/>
      <c r="R13" s="89" t="s">
        <v>327</v>
      </c>
    </row>
    <row r="14" spans="1:18" s="120" customFormat="1" ht="14.7" customHeight="1" x14ac:dyDescent="0.3">
      <c r="A14" s="179">
        <v>401</v>
      </c>
      <c r="B14" s="69" t="str">
        <f>IF(Index!$AJ$5=1,'5.1 APM_calculation'!P14,M14)</f>
        <v xml:space="preserve">Índice de Morosidad </v>
      </c>
      <c r="C14" s="70" t="str">
        <f>IF(Index!$AJ$5=1,'5.1 APM_calculation'!Q14,N14)</f>
        <v>A</v>
      </c>
      <c r="D14" s="69" t="str">
        <f>IF(Index!$AJ$5=1,'5.1 APM_calculation'!R14,O14)</f>
        <v>Riesgo dudoso (incluye riesgos contingentes) </v>
      </c>
      <c r="E14" s="104">
        <v>1856848.3866900001</v>
      </c>
      <c r="F14" s="104">
        <v>1977017.47159</v>
      </c>
      <c r="G14" s="132"/>
      <c r="H14" s="104">
        <v>1977017.47159</v>
      </c>
      <c r="I14" s="352">
        <f t="shared" si="0"/>
        <v>0</v>
      </c>
      <c r="J14" s="391"/>
      <c r="K14" s="388"/>
      <c r="M14" s="94" t="s">
        <v>544</v>
      </c>
      <c r="N14" s="89" t="s">
        <v>319</v>
      </c>
      <c r="O14" s="94" t="s">
        <v>568</v>
      </c>
      <c r="P14" s="94" t="s">
        <v>399</v>
      </c>
      <c r="Q14" s="89" t="s">
        <v>319</v>
      </c>
      <c r="R14" s="94" t="s">
        <v>328</v>
      </c>
    </row>
    <row r="15" spans="1:18" s="120" customFormat="1" ht="14.7" customHeight="1" x14ac:dyDescent="0.3">
      <c r="A15" s="179">
        <v>1080801</v>
      </c>
      <c r="B15" s="69"/>
      <c r="C15" s="70" t="str">
        <f>IF(Index!$AJ$5=1,'5.1 APM_calculation'!Q15,N15)</f>
        <v>B</v>
      </c>
      <c r="D15" s="69" t="str">
        <f>IF(Index!$AJ$5=1,'5.1 APM_calculation'!R15,O15)</f>
        <v>Riesgo Computable</v>
      </c>
      <c r="E15" s="104">
        <v>96734904.184960097</v>
      </c>
      <c r="F15" s="104">
        <v>92358003.111239985</v>
      </c>
      <c r="G15" s="132"/>
      <c r="H15" s="104">
        <v>92358003.111239985</v>
      </c>
      <c r="I15" s="352">
        <f t="shared" si="0"/>
        <v>0</v>
      </c>
      <c r="J15" s="210"/>
      <c r="K15" s="388"/>
      <c r="M15" s="94"/>
      <c r="N15" s="89" t="s">
        <v>321</v>
      </c>
      <c r="O15" s="94" t="s">
        <v>522</v>
      </c>
      <c r="P15" s="94"/>
      <c r="Q15" s="89" t="s">
        <v>321</v>
      </c>
      <c r="R15" s="94" t="s">
        <v>329</v>
      </c>
    </row>
    <row r="16" spans="1:18" s="120" customFormat="1" ht="14.7" customHeight="1" x14ac:dyDescent="0.3">
      <c r="A16" s="179">
        <v>105</v>
      </c>
      <c r="B16" s="328"/>
      <c r="C16" s="329"/>
      <c r="D16" s="330" t="str">
        <f>IF(Index!$AJ$5=1,'5.1 APM_calculation'!R16,O16)</f>
        <v>A/B</v>
      </c>
      <c r="E16" s="331">
        <v>1.9195226400799955E-2</v>
      </c>
      <c r="F16" s="331">
        <v>2.1406022271928015E-2</v>
      </c>
      <c r="G16" s="132"/>
      <c r="H16" s="331">
        <v>2.1406022271928015E-2</v>
      </c>
      <c r="I16" s="643">
        <f t="shared" si="0"/>
        <v>0</v>
      </c>
      <c r="J16" s="210"/>
      <c r="K16" s="388"/>
      <c r="M16" s="94"/>
      <c r="N16" s="89"/>
      <c r="O16" s="89" t="s">
        <v>331</v>
      </c>
      <c r="P16" s="94"/>
      <c r="Q16" s="89"/>
      <c r="R16" s="89" t="s">
        <v>331</v>
      </c>
    </row>
    <row r="17" spans="1:18" s="120" customFormat="1" ht="14.7" customHeight="1" x14ac:dyDescent="0.3">
      <c r="A17" s="179" t="s">
        <v>330</v>
      </c>
      <c r="B17" s="69" t="str">
        <f>IF(Index!$AJ$5=1,'5.1 APM_calculation'!P17,M17)</f>
        <v>Índice de Cobertura de la Morosidad</v>
      </c>
      <c r="C17" s="70" t="str">
        <f>IF(Index!$AJ$5=1,'5.1 APM_calculation'!Q17,N17)</f>
        <v>A</v>
      </c>
      <c r="D17" s="69" t="str">
        <f>IF(Index!$AJ$5=1,'5.1 APM_calculation'!R17,O17)</f>
        <v>Provisiones por riesgo de crédito </v>
      </c>
      <c r="E17" s="104">
        <v>1284048.5335799998</v>
      </c>
      <c r="F17" s="104">
        <v>1390023.1790199999</v>
      </c>
      <c r="G17" s="132"/>
      <c r="H17" s="210"/>
      <c r="I17" s="352">
        <v>0</v>
      </c>
      <c r="J17" s="210"/>
      <c r="K17" s="388"/>
      <c r="L17" s="91"/>
      <c r="M17" s="94" t="s">
        <v>526</v>
      </c>
      <c r="N17" s="89" t="s">
        <v>319</v>
      </c>
      <c r="O17" s="94" t="s">
        <v>569</v>
      </c>
      <c r="P17" s="94" t="s">
        <v>400</v>
      </c>
      <c r="Q17" s="89" t="s">
        <v>319</v>
      </c>
      <c r="R17" s="94" t="s">
        <v>333</v>
      </c>
    </row>
    <row r="18" spans="1:18" s="120" customFormat="1" ht="14.7" customHeight="1" x14ac:dyDescent="0.3">
      <c r="A18" s="179" t="s">
        <v>332</v>
      </c>
      <c r="B18" s="69"/>
      <c r="C18" s="70" t="str">
        <f>IF(Index!$AJ$5=1,'5.1 APM_calculation'!Q18,N18)</f>
        <v>B</v>
      </c>
      <c r="D18" s="69" t="str">
        <f>IF(Index!$AJ$5=1,'5.1 APM_calculation'!R18,O18)</f>
        <v xml:space="preserve">Riesgo dudoso (incluye riesgos contingentes) </v>
      </c>
      <c r="E18" s="104">
        <v>1856848.3866900001</v>
      </c>
      <c r="F18" s="104">
        <v>1977017.47159</v>
      </c>
      <c r="G18" s="132"/>
      <c r="H18" s="210"/>
      <c r="I18" s="352">
        <v>0</v>
      </c>
      <c r="J18" s="391"/>
      <c r="K18" s="391"/>
      <c r="L18" s="389"/>
      <c r="M18" s="94"/>
      <c r="N18" s="89" t="s">
        <v>321</v>
      </c>
      <c r="O18" s="94" t="s">
        <v>570</v>
      </c>
      <c r="P18" s="94"/>
      <c r="Q18" s="89" t="s">
        <v>321</v>
      </c>
      <c r="R18" s="94" t="s">
        <v>908</v>
      </c>
    </row>
    <row r="19" spans="1:18" s="120" customFormat="1" ht="14.7" customHeight="1" x14ac:dyDescent="0.3">
      <c r="A19" s="208" t="s">
        <v>334</v>
      </c>
      <c r="B19" s="324"/>
      <c r="C19" s="325"/>
      <c r="D19" s="326" t="str">
        <f>IF(Index!$AJ$5=1,'5.1 APM_calculation'!R19,O19)</f>
        <v>A/B</v>
      </c>
      <c r="E19" s="331">
        <v>0.69152039702548485</v>
      </c>
      <c r="F19" s="331">
        <v>0.70309099388084073</v>
      </c>
      <c r="G19" s="132"/>
      <c r="H19" s="210"/>
      <c r="I19" s="352">
        <v>0</v>
      </c>
      <c r="J19" s="391"/>
      <c r="K19" s="391"/>
      <c r="L19" s="389"/>
      <c r="M19" s="94"/>
      <c r="N19" s="89"/>
      <c r="O19" s="89" t="s">
        <v>331</v>
      </c>
      <c r="P19" s="94"/>
      <c r="Q19" s="89"/>
      <c r="R19" s="89" t="s">
        <v>331</v>
      </c>
    </row>
    <row r="20" spans="1:18" s="120" customFormat="1" ht="14.7" customHeight="1" x14ac:dyDescent="0.2">
      <c r="A20" s="208" t="s">
        <v>335</v>
      </c>
      <c r="B20" s="69" t="str">
        <f>IF(Index!$AJ$5=1,'5.1 APM_calculation'!P20,M20)</f>
        <v>Ratio de Eficiencia</v>
      </c>
      <c r="C20" s="70" t="str">
        <f>IF(Index!$AJ$5=1,'5.1 APM_calculation'!Q20,N20)</f>
        <v>A</v>
      </c>
      <c r="D20" s="69" t="str">
        <f>IF(Index!$AJ$5=1,'5.1 APM_calculation'!R20,O20)</f>
        <v>Gastos de personal</v>
      </c>
      <c r="E20" s="104">
        <v>319752.88043000002</v>
      </c>
      <c r="F20" s="104">
        <v>316365.69949000003</v>
      </c>
      <c r="G20" s="132"/>
      <c r="H20" s="210"/>
      <c r="I20" s="352">
        <v>0</v>
      </c>
      <c r="J20" s="391"/>
      <c r="K20" s="391"/>
      <c r="L20" s="390"/>
      <c r="M20" s="94" t="s">
        <v>560</v>
      </c>
      <c r="N20" s="89" t="s">
        <v>319</v>
      </c>
      <c r="O20" s="94" t="s">
        <v>571</v>
      </c>
      <c r="P20" s="94" t="s">
        <v>355</v>
      </c>
      <c r="Q20" s="89" t="s">
        <v>319</v>
      </c>
      <c r="R20" s="94" t="s">
        <v>337</v>
      </c>
    </row>
    <row r="21" spans="1:18" s="120" customFormat="1" ht="14.7" customHeight="1" x14ac:dyDescent="0.2">
      <c r="A21" s="208" t="s">
        <v>336</v>
      </c>
      <c r="B21" s="69"/>
      <c r="C21" s="70" t="str">
        <f>IF(Index!$AJ$5=1,'5.1 APM_calculation'!Q21,N21)</f>
        <v>B</v>
      </c>
      <c r="D21" s="69" t="str">
        <f>IF(Index!$AJ$5=1,'5.1 APM_calculation'!R21,O21)</f>
        <v>Gastos generales de administración</v>
      </c>
      <c r="E21" s="104">
        <v>182253.93000999998</v>
      </c>
      <c r="F21" s="104">
        <v>175445.80976</v>
      </c>
      <c r="G21" s="132"/>
      <c r="H21" s="210"/>
      <c r="I21" s="352">
        <v>0</v>
      </c>
      <c r="J21" s="210"/>
      <c r="K21" s="391"/>
      <c r="L21" s="91"/>
      <c r="M21" s="94"/>
      <c r="N21" s="89" t="s">
        <v>321</v>
      </c>
      <c r="O21" s="94" t="s">
        <v>572</v>
      </c>
      <c r="P21" s="94"/>
      <c r="Q21" s="89" t="s">
        <v>321</v>
      </c>
      <c r="R21" s="94" t="s">
        <v>402</v>
      </c>
    </row>
    <row r="22" spans="1:18" s="120" customFormat="1" ht="14.7" customHeight="1" x14ac:dyDescent="0.25">
      <c r="A22" s="208" t="s">
        <v>338</v>
      </c>
      <c r="B22" s="69"/>
      <c r="C22" s="70" t="str">
        <f>IF(Index!$AJ$5=1,'5.1 APM_calculation'!Q22,N22)</f>
        <v>C</v>
      </c>
      <c r="D22" s="69" t="str">
        <f>IF(Index!$AJ$5=1,'5.1 APM_calculation'!R22,O22)</f>
        <v>Amortización</v>
      </c>
      <c r="E22" s="104">
        <v>48602.459179999998</v>
      </c>
      <c r="F22" s="104">
        <v>44444.011709999999</v>
      </c>
      <c r="G22" s="132"/>
      <c r="H22" s="210"/>
      <c r="I22" s="352">
        <v>0</v>
      </c>
      <c r="J22" s="210"/>
      <c r="K22" s="132"/>
      <c r="L22" s="132"/>
      <c r="M22" s="204"/>
      <c r="N22" s="89" t="s">
        <v>322</v>
      </c>
      <c r="O22" s="94" t="s">
        <v>798</v>
      </c>
      <c r="P22" s="94"/>
      <c r="Q22" s="89" t="s">
        <v>322</v>
      </c>
      <c r="R22" s="94" t="s">
        <v>340</v>
      </c>
    </row>
    <row r="23" spans="1:18" s="120" customFormat="1" ht="14.7" customHeight="1" x14ac:dyDescent="0.25">
      <c r="A23" s="208" t="s">
        <v>339</v>
      </c>
      <c r="B23" s="69"/>
      <c r="C23" s="70" t="str">
        <f>IF(Index!$AJ$5=1,'5.1 APM_calculation'!Q23,N23)</f>
        <v>D</v>
      </c>
      <c r="D23" s="69" t="str">
        <f>IF(Index!$AJ$5=1,'5.1 APM_calculation'!R23,O23)</f>
        <v xml:space="preserve">Margen Bruto </v>
      </c>
      <c r="E23" s="104">
        <v>1602972.6969723201</v>
      </c>
      <c r="F23" s="104">
        <v>1494420.3798839299</v>
      </c>
      <c r="G23" s="132"/>
      <c r="H23" s="210"/>
      <c r="I23" s="352">
        <v>0</v>
      </c>
      <c r="J23" s="210"/>
      <c r="K23" s="132"/>
      <c r="L23" s="132"/>
      <c r="M23" s="204"/>
      <c r="N23" s="89" t="s">
        <v>323</v>
      </c>
      <c r="O23" s="94" t="s">
        <v>484</v>
      </c>
      <c r="P23" s="94"/>
      <c r="Q23" s="89" t="s">
        <v>323</v>
      </c>
      <c r="R23" s="94" t="s">
        <v>342</v>
      </c>
    </row>
    <row r="24" spans="1:18" s="120" customFormat="1" ht="14.7" customHeight="1" x14ac:dyDescent="0.25">
      <c r="A24" s="208" t="s">
        <v>341</v>
      </c>
      <c r="B24" s="324"/>
      <c r="C24" s="325"/>
      <c r="D24" s="326" t="str">
        <f>IF(Index!$AJ$5=1,'5.1 APM_calculation'!R24,O24)</f>
        <v>(A+B+C)/D</v>
      </c>
      <c r="E24" s="331">
        <v>0.34349260636814694</v>
      </c>
      <c r="F24" s="331">
        <v>0.3588384688662038</v>
      </c>
      <c r="G24" s="132"/>
      <c r="H24" s="210"/>
      <c r="I24" s="352">
        <v>0</v>
      </c>
      <c r="J24" s="391"/>
      <c r="K24" s="132"/>
      <c r="L24" s="132"/>
      <c r="M24" s="204"/>
      <c r="N24" s="89"/>
      <c r="O24" s="89" t="s">
        <v>343</v>
      </c>
      <c r="P24" s="94"/>
      <c r="Q24" s="89"/>
      <c r="R24" s="89" t="s">
        <v>343</v>
      </c>
    </row>
    <row r="25" spans="1:18" s="120" customFormat="1" ht="14.7" customHeight="1" x14ac:dyDescent="0.25">
      <c r="A25" s="179">
        <v>513</v>
      </c>
      <c r="B25" s="69" t="str">
        <f>IF(Index!$AJ$5=1,'5.1 APM_calculation'!P25,M25)</f>
        <v>ROE</v>
      </c>
      <c r="C25" s="70" t="str">
        <f>IF(Index!$AJ$5=1,'5.1 APM_calculation'!Q25,N25)</f>
        <v>A</v>
      </c>
      <c r="D25" s="69" t="str">
        <f>IF(Index!$AJ$5=1,'5.1 APM_calculation'!R25,O25)</f>
        <v>Resultado del periodo del los últimos 12 meses</v>
      </c>
      <c r="E25" s="101">
        <v>1153545.976471175</v>
      </c>
      <c r="F25" s="101">
        <v>1021181.7918287208</v>
      </c>
      <c r="G25" s="392"/>
      <c r="H25" s="345"/>
      <c r="I25" s="352">
        <v>0</v>
      </c>
      <c r="J25" s="210"/>
      <c r="K25" s="132"/>
      <c r="L25" s="132"/>
      <c r="M25" s="94" t="s">
        <v>558</v>
      </c>
      <c r="N25" s="89" t="s">
        <v>319</v>
      </c>
      <c r="O25" s="94" t="s">
        <v>666</v>
      </c>
      <c r="P25" s="94" t="s">
        <v>383</v>
      </c>
      <c r="Q25" s="89" t="s">
        <v>319</v>
      </c>
      <c r="R25" s="94" t="s">
        <v>667</v>
      </c>
    </row>
    <row r="26" spans="1:18" s="120" customFormat="1" ht="14.7" customHeight="1" x14ac:dyDescent="0.25">
      <c r="A26" s="179">
        <v>514</v>
      </c>
      <c r="B26" s="69"/>
      <c r="C26" s="70" t="str">
        <f>IF(Index!$AJ$5=1,'5.1 APM_calculation'!Q26,N26)</f>
        <v>B</v>
      </c>
      <c r="D26" s="69" t="str">
        <f>IF(Index!$AJ$5=1,'5.1 APM_calculation'!R26,O26)</f>
        <v>Fondos propios medios</v>
      </c>
      <c r="E26" s="101">
        <v>6027774.3702353192</v>
      </c>
      <c r="F26" s="101">
        <v>5554815.7555931909</v>
      </c>
      <c r="G26" s="132"/>
      <c r="H26" s="345"/>
      <c r="I26" s="352">
        <v>0</v>
      </c>
      <c r="J26" s="210"/>
      <c r="K26" s="210"/>
      <c r="L26" s="132"/>
      <c r="M26" s="94"/>
      <c r="N26" s="89" t="s">
        <v>321</v>
      </c>
      <c r="O26" s="94" t="s">
        <v>668</v>
      </c>
      <c r="P26" s="94"/>
      <c r="Q26" s="89" t="s">
        <v>321</v>
      </c>
      <c r="R26" s="94" t="s">
        <v>671</v>
      </c>
    </row>
    <row r="27" spans="1:18" s="120" customFormat="1" ht="14.7" customHeight="1" x14ac:dyDescent="0.25">
      <c r="A27" s="179">
        <v>515</v>
      </c>
      <c r="B27" s="324"/>
      <c r="C27" s="325"/>
      <c r="D27" s="326" t="str">
        <f>IF(Index!$AJ$5=1,'5.1 APM_calculation'!R27,O27)</f>
        <v>A/B</v>
      </c>
      <c r="E27" s="332">
        <v>0.19137179091627837</v>
      </c>
      <c r="F27" s="332">
        <v>0.18383720302522802</v>
      </c>
      <c r="G27" s="392"/>
      <c r="H27" s="210"/>
      <c r="I27" s="352">
        <v>0</v>
      </c>
      <c r="J27" s="210"/>
      <c r="K27" s="210"/>
      <c r="L27" s="132"/>
      <c r="M27" s="94"/>
      <c r="N27" s="89"/>
      <c r="O27" s="89" t="s">
        <v>331</v>
      </c>
      <c r="P27" s="94"/>
      <c r="Q27" s="89"/>
      <c r="R27" s="89" t="s">
        <v>331</v>
      </c>
    </row>
    <row r="28" spans="1:18" s="120" customFormat="1" ht="14.7" customHeight="1" x14ac:dyDescent="0.25">
      <c r="A28" s="85" t="s">
        <v>674</v>
      </c>
      <c r="B28" s="69" t="str">
        <f>IF(Index!$AJ$5=1,'5.1 APM_calculation'!P28,M28)</f>
        <v>ROTE</v>
      </c>
      <c r="C28" s="70" t="str">
        <f>IF(Index!$AJ$5=1,'5.1 APM_calculation'!Q28,N28)</f>
        <v>A</v>
      </c>
      <c r="D28" s="69" t="str">
        <f>IF(Index!$AJ$5=1,'5.1 APM_calculation'!R28,O28)</f>
        <v>Resultado del periodo del los últimos 12 meses</v>
      </c>
      <c r="E28" s="101">
        <v>1153545.976471175</v>
      </c>
      <c r="F28" s="101">
        <v>1021181.7918287208</v>
      </c>
      <c r="G28" s="392"/>
      <c r="H28" s="210"/>
      <c r="I28" s="352">
        <v>0</v>
      </c>
      <c r="J28" s="392"/>
      <c r="K28" s="210"/>
      <c r="L28" s="132"/>
      <c r="M28" s="94" t="s">
        <v>559</v>
      </c>
      <c r="N28" s="89" t="s">
        <v>319</v>
      </c>
      <c r="O28" s="94" t="s">
        <v>666</v>
      </c>
      <c r="P28" s="94" t="s">
        <v>384</v>
      </c>
      <c r="Q28" s="89" t="s">
        <v>319</v>
      </c>
      <c r="R28" s="94" t="s">
        <v>667</v>
      </c>
    </row>
    <row r="29" spans="1:18" s="120" customFormat="1" ht="14.7" customHeight="1" x14ac:dyDescent="0.25">
      <c r="A29" s="85"/>
      <c r="B29" s="69"/>
      <c r="C29" s="70" t="str">
        <f>IF(Index!$AJ$5=1,'5.1 APM_calculation'!Q29,N29)</f>
        <v>B</v>
      </c>
      <c r="D29" s="69" t="str">
        <f>IF(Index!$AJ$5=1,'5.1 APM_calculation'!R29,O29)</f>
        <v>Fondos propios medios - activos intangible medios</v>
      </c>
      <c r="E29" s="101">
        <v>5665457.7061728192</v>
      </c>
      <c r="F29" s="101">
        <v>5235794.4461915242</v>
      </c>
      <c r="G29" s="392"/>
      <c r="H29" s="210"/>
      <c r="I29" s="352">
        <v>0</v>
      </c>
      <c r="J29" s="392"/>
      <c r="K29" s="210"/>
      <c r="L29" s="132"/>
      <c r="M29" s="94"/>
      <c r="N29" s="89" t="s">
        <v>321</v>
      </c>
      <c r="O29" s="94" t="s">
        <v>669</v>
      </c>
      <c r="P29" s="94"/>
      <c r="Q29" s="89" t="s">
        <v>321</v>
      </c>
      <c r="R29" s="94" t="s">
        <v>670</v>
      </c>
    </row>
    <row r="30" spans="1:18" s="120" customFormat="1" ht="14.7" customHeight="1" x14ac:dyDescent="0.25">
      <c r="A30" s="140"/>
      <c r="B30" s="324"/>
      <c r="C30" s="325">
        <f>IF(Index!$AJ$5=1,'5.1 APM_calculation'!Q30,N30)</f>
        <v>0</v>
      </c>
      <c r="D30" s="326" t="str">
        <f>IF(Index!$AJ$5=1,'5.1 APM_calculation'!R30,O30)</f>
        <v>A/B</v>
      </c>
      <c r="E30" s="332">
        <v>0.20361037647749536</v>
      </c>
      <c r="F30" s="332">
        <v>0.19503855667434011</v>
      </c>
      <c r="G30" s="392"/>
      <c r="H30" s="210"/>
      <c r="I30" s="352">
        <v>0</v>
      </c>
      <c r="J30" s="210"/>
      <c r="K30" s="210"/>
      <c r="L30" s="132"/>
      <c r="M30" s="94"/>
      <c r="N30" s="89"/>
      <c r="O30" s="89" t="s">
        <v>331</v>
      </c>
      <c r="P30" s="94"/>
      <c r="Q30" s="89"/>
      <c r="R30" s="89" t="s">
        <v>331</v>
      </c>
    </row>
    <row r="31" spans="1:18" s="120" customFormat="1" ht="14.7" customHeight="1" x14ac:dyDescent="0.25">
      <c r="A31" s="85"/>
      <c r="B31" s="69" t="str">
        <f>IF(Index!$AJ$5=1,'5.1 APM_calculation'!P31,M31)</f>
        <v xml:space="preserve">BPA </v>
      </c>
      <c r="C31" s="70" t="str">
        <f>IF(Index!$AJ$5=1,'5.1 APM_calculation'!Q31,N31)</f>
        <v>A</v>
      </c>
      <c r="D31" s="69" t="str">
        <f>IF(Index!$AJ$5=1,'5.1 APM_calculation'!R31,O31)</f>
        <v>Resultado del periodo</v>
      </c>
      <c r="E31" s="101">
        <v>605262.55116731708</v>
      </c>
      <c r="F31" s="101">
        <v>541692.67720993201</v>
      </c>
      <c r="G31" s="392"/>
      <c r="H31" s="210"/>
      <c r="I31" s="352">
        <v>0</v>
      </c>
      <c r="J31" s="210"/>
      <c r="K31" s="210"/>
      <c r="L31" s="132"/>
      <c r="M31" s="94" t="s">
        <v>533</v>
      </c>
      <c r="N31" s="89" t="s">
        <v>319</v>
      </c>
      <c r="O31" s="94" t="s">
        <v>952</v>
      </c>
      <c r="P31" s="94" t="s">
        <v>344</v>
      </c>
      <c r="Q31" s="89" t="s">
        <v>319</v>
      </c>
      <c r="R31" s="94" t="s">
        <v>230</v>
      </c>
    </row>
    <row r="32" spans="1:18" s="120" customFormat="1" ht="14.7" customHeight="1" x14ac:dyDescent="0.25">
      <c r="A32" s="85"/>
      <c r="B32" s="69"/>
      <c r="C32" s="70" t="str">
        <f>IF(Index!$AJ$5=1,'5.1 APM_calculation'!Q32,N32)</f>
        <v>B</v>
      </c>
      <c r="D32" s="69" t="str">
        <f>IF(Index!$AJ$5=1,'5.1 APM_calculation'!R32,O32)</f>
        <v>Participaciones preferentes convertibles contingentes</v>
      </c>
      <c r="E32" s="101">
        <v>18963.517109999986</v>
      </c>
      <c r="F32" s="101">
        <v>15434.769640000013</v>
      </c>
      <c r="G32" s="392"/>
      <c r="H32" s="210"/>
      <c r="I32" s="352">
        <v>0</v>
      </c>
      <c r="J32" s="210"/>
      <c r="K32" s="210"/>
      <c r="L32" s="132"/>
      <c r="M32" s="94"/>
      <c r="N32" s="89" t="s">
        <v>321</v>
      </c>
      <c r="O32" s="94" t="s">
        <v>577</v>
      </c>
      <c r="P32" s="94"/>
      <c r="Q32" s="89" t="s">
        <v>321</v>
      </c>
      <c r="R32" s="94" t="s">
        <v>403</v>
      </c>
    </row>
    <row r="33" spans="1:18" s="120" customFormat="1" ht="14.7" customHeight="1" x14ac:dyDescent="0.25">
      <c r="A33" s="85"/>
      <c r="B33" s="69"/>
      <c r="C33" s="70" t="str">
        <f>IF(Index!$AJ$5=1,'5.1 APM_calculation'!Q33,N33)</f>
        <v>C</v>
      </c>
      <c r="D33" s="69" t="str">
        <f>IF(Index!$AJ$5=1,'5.1 APM_calculation'!R33,O33)</f>
        <v>Nº medio de acciones en circulación a cierre del ejercicio</v>
      </c>
      <c r="E33" s="101">
        <v>898866.15453846159</v>
      </c>
      <c r="F33" s="101">
        <v>898866.15453846159</v>
      </c>
      <c r="G33" s="210"/>
      <c r="H33" s="210"/>
      <c r="I33" s="352">
        <v>0</v>
      </c>
      <c r="J33" s="210"/>
      <c r="K33" s="210"/>
      <c r="L33" s="132"/>
      <c r="M33" s="94"/>
      <c r="N33" s="89" t="s">
        <v>322</v>
      </c>
      <c r="O33" s="94" t="s">
        <v>578</v>
      </c>
      <c r="P33" s="94"/>
      <c r="Q33" s="89" t="s">
        <v>322</v>
      </c>
      <c r="R33" s="94" t="s">
        <v>404</v>
      </c>
    </row>
    <row r="34" spans="1:18" s="120" customFormat="1" ht="14.7" customHeight="1" x14ac:dyDescent="0.25">
      <c r="A34" s="85"/>
      <c r="B34" s="69"/>
      <c r="C34" s="70" t="str">
        <f>IF(Index!$AJ$5=1,'5.1 APM_calculation'!Q34,N34)</f>
        <v>D</v>
      </c>
      <c r="D34" s="668" t="str">
        <f>IF(Index!$AJ$5=1,'5.1 APM_calculation'!R34,O34)</f>
        <v>Autocartera (miles)</v>
      </c>
      <c r="E34" s="101">
        <v>223.22814285714287</v>
      </c>
      <c r="F34" s="101">
        <v>215.74657142857143</v>
      </c>
      <c r="G34" s="210"/>
      <c r="H34" s="210"/>
      <c r="I34" s="352">
        <v>431.49314285714286</v>
      </c>
      <c r="J34" s="210"/>
      <c r="K34" s="210"/>
      <c r="L34" s="132"/>
      <c r="M34" s="94"/>
      <c r="N34" s="89" t="s">
        <v>323</v>
      </c>
      <c r="O34" s="94" t="s">
        <v>989</v>
      </c>
      <c r="P34" s="94"/>
      <c r="Q34" s="89" t="s">
        <v>323</v>
      </c>
      <c r="R34" s="94" t="s">
        <v>405</v>
      </c>
    </row>
    <row r="35" spans="1:18" s="120" customFormat="1" ht="14.7" customHeight="1" x14ac:dyDescent="0.25">
      <c r="A35" s="140"/>
      <c r="B35" s="324"/>
      <c r="C35" s="325"/>
      <c r="D35" s="326" t="str">
        <f>IF(Index!$AJ$5=1,'5.1 APM_calculation'!R35,O35)</f>
        <v>(A-B)/(C-D)</v>
      </c>
      <c r="E35" s="333">
        <v>0.65242713967484567</v>
      </c>
      <c r="F35" s="333">
        <v>0.58560915669137248</v>
      </c>
      <c r="G35" s="210"/>
      <c r="H35" s="210"/>
      <c r="I35" s="352">
        <v>2.8104929617067675E-4</v>
      </c>
      <c r="J35" s="210"/>
      <c r="K35" s="210"/>
      <c r="L35" s="132"/>
      <c r="M35" s="94"/>
      <c r="N35" s="89"/>
      <c r="O35" s="89" t="s">
        <v>406</v>
      </c>
      <c r="P35" s="94"/>
      <c r="Q35" s="89"/>
      <c r="R35" s="89" t="s">
        <v>406</v>
      </c>
    </row>
    <row r="36" spans="1:18" s="120" customFormat="1" ht="20.399999999999999" x14ac:dyDescent="0.25">
      <c r="A36" s="85"/>
      <c r="B36" s="69" t="str">
        <f>IF(Index!$AJ$5=1,'5.1 APM_calculation'!P36,M36)</f>
        <v xml:space="preserve">Ratio Depósitos sobre Créditos </v>
      </c>
      <c r="C36" s="70" t="str">
        <f>IF(Index!$AJ$5=1,'5.1 APM_calculation'!Q36,N36)</f>
        <v>A</v>
      </c>
      <c r="D36" s="69" t="str">
        <f>IF(Index!$AJ$5=1,'5.1 APM_calculation'!R36,O36)</f>
        <v xml:space="preserve">Recursos </v>
      </c>
      <c r="E36" s="104">
        <v>86779945</v>
      </c>
      <c r="F36" s="104">
        <v>83210233</v>
      </c>
      <c r="G36" s="210"/>
      <c r="H36" s="210"/>
      <c r="I36" s="352">
        <v>0</v>
      </c>
      <c r="J36" s="210"/>
      <c r="K36" s="210"/>
      <c r="L36" s="132"/>
      <c r="M36" s="94" t="s">
        <v>553</v>
      </c>
      <c r="N36" s="89" t="s">
        <v>319</v>
      </c>
      <c r="O36" s="94" t="s">
        <v>579</v>
      </c>
      <c r="P36" s="94" t="s">
        <v>345</v>
      </c>
      <c r="Q36" s="89" t="s">
        <v>319</v>
      </c>
      <c r="R36" s="94" t="s">
        <v>407</v>
      </c>
    </row>
    <row r="37" spans="1:18" s="120" customFormat="1" ht="14.7" customHeight="1" x14ac:dyDescent="0.25">
      <c r="A37" s="85"/>
      <c r="B37" s="69"/>
      <c r="C37" s="70" t="str">
        <f>IF(Index!$AJ$5=1,'5.1 APM_calculation'!Q37,N37)</f>
        <v>B</v>
      </c>
      <c r="D37" s="69" t="str">
        <f>IF(Index!$AJ$5=1,'5.1 APM_calculation'!R37,O37)</f>
        <v>Cuentas de recaudación</v>
      </c>
      <c r="E37" s="104">
        <v>1952675</v>
      </c>
      <c r="F37" s="104">
        <v>1735332</v>
      </c>
      <c r="G37" s="210"/>
      <c r="H37" s="210"/>
      <c r="I37" s="352">
        <v>0</v>
      </c>
      <c r="J37" s="210"/>
      <c r="K37" s="210"/>
      <c r="L37" s="132"/>
      <c r="M37" s="94"/>
      <c r="N37" s="89" t="s">
        <v>321</v>
      </c>
      <c r="O37" s="94" t="s">
        <v>580</v>
      </c>
      <c r="P37" s="94"/>
      <c r="Q37" s="89" t="s">
        <v>321</v>
      </c>
      <c r="R37" s="94" t="s">
        <v>408</v>
      </c>
    </row>
    <row r="38" spans="1:18" s="120" customFormat="1" ht="14.7" customHeight="1" x14ac:dyDescent="0.25">
      <c r="A38" s="85"/>
      <c r="B38" s="434"/>
      <c r="C38" s="102" t="str">
        <f>IF(Index!$AJ$5=1,'5.1 APM_calculation'!Q38,N38)</f>
        <v>C</v>
      </c>
      <c r="D38" s="69" t="str">
        <f>IF(Index!$AJ$5=1,'5.1 APM_calculation'!R38,O38)</f>
        <v>Inversión</v>
      </c>
      <c r="E38" s="104">
        <v>86205935</v>
      </c>
      <c r="F38" s="104">
        <v>82717682</v>
      </c>
      <c r="G38" s="210"/>
      <c r="H38" s="210"/>
      <c r="I38" s="352">
        <v>0</v>
      </c>
      <c r="J38" s="210"/>
      <c r="K38" s="210"/>
      <c r="L38" s="132"/>
      <c r="M38" s="90"/>
      <c r="N38" s="89" t="s">
        <v>322</v>
      </c>
      <c r="O38" s="94" t="s">
        <v>581</v>
      </c>
      <c r="P38" s="90"/>
      <c r="Q38" s="89" t="s">
        <v>322</v>
      </c>
      <c r="R38" s="94" t="s">
        <v>410</v>
      </c>
    </row>
    <row r="39" spans="1:18" s="120" customFormat="1" ht="14.7" customHeight="1" x14ac:dyDescent="0.25">
      <c r="A39" s="85"/>
      <c r="B39" s="434"/>
      <c r="C39" s="102" t="str">
        <f>IF(Index!$AJ$5=1,'5.1 APM_calculation'!Q39,N39)</f>
        <v>D</v>
      </c>
      <c r="D39" s="69" t="str">
        <f>IF(Index!$AJ$5=1,'5.1 APM_calculation'!R39,O39)</f>
        <v>Titulizaciones</v>
      </c>
      <c r="E39" s="104">
        <v>139953</v>
      </c>
      <c r="F39" s="104">
        <v>47753</v>
      </c>
      <c r="G39" s="210"/>
      <c r="H39" s="210"/>
      <c r="I39" s="352">
        <v>0</v>
      </c>
      <c r="J39" s="210"/>
      <c r="K39" s="210"/>
      <c r="L39" s="132"/>
      <c r="M39" s="90"/>
      <c r="N39" s="95" t="s">
        <v>323</v>
      </c>
      <c r="O39" s="94" t="s">
        <v>582</v>
      </c>
      <c r="P39" s="90"/>
      <c r="Q39" s="95" t="s">
        <v>323</v>
      </c>
      <c r="R39" s="94" t="s">
        <v>409</v>
      </c>
    </row>
    <row r="40" spans="1:18" s="120" customFormat="1" ht="14.7" customHeight="1" x14ac:dyDescent="0.25">
      <c r="A40" s="85"/>
      <c r="B40" s="334"/>
      <c r="C40" s="326"/>
      <c r="D40" s="326" t="str">
        <f>IF(Index!$AJ$5=1,'5.1 APM_calculation'!R40,O40)</f>
        <v>(A+B)/(C-D)</v>
      </c>
      <c r="E40" s="331">
        <v>1.0309836469419473</v>
      </c>
      <c r="F40" s="331">
        <v>1.027526768530308</v>
      </c>
      <c r="G40" s="210"/>
      <c r="H40" s="210"/>
      <c r="I40" s="352">
        <v>0</v>
      </c>
      <c r="J40" s="210"/>
      <c r="K40" s="210"/>
      <c r="L40" s="132"/>
      <c r="M40" s="94"/>
      <c r="N40" s="89"/>
      <c r="O40" s="89" t="s">
        <v>406</v>
      </c>
      <c r="P40" s="94"/>
      <c r="Q40" s="89"/>
      <c r="R40" s="89" t="s">
        <v>586</v>
      </c>
    </row>
    <row r="41" spans="1:18" s="120" customFormat="1" ht="20.399999999999999" x14ac:dyDescent="0.25">
      <c r="A41" s="85"/>
      <c r="B41" s="69" t="str">
        <f>IF(Index!$AJ$5=1,'5.1 APM_calculation'!P41,M41)</f>
        <v>Ratio Créditos sobre Depósitos</v>
      </c>
      <c r="C41" s="70" t="str">
        <f>IF(Index!$AJ$5=1,'5.1 APM_calculation'!Q41,N41)</f>
        <v>A</v>
      </c>
      <c r="D41" s="69" t="str">
        <f>IF(Index!$AJ$5=1,'5.1 APM_calculation'!R41,O41)</f>
        <v>Inversión</v>
      </c>
      <c r="E41" s="104">
        <v>86205935</v>
      </c>
      <c r="F41" s="104">
        <v>82717682</v>
      </c>
      <c r="G41" s="210"/>
      <c r="H41" s="210"/>
      <c r="I41" s="352">
        <v>0</v>
      </c>
      <c r="J41" s="210"/>
      <c r="K41" s="210"/>
      <c r="L41" s="132"/>
      <c r="M41" s="94" t="s">
        <v>554</v>
      </c>
      <c r="N41" s="89" t="s">
        <v>319</v>
      </c>
      <c r="O41" s="94" t="s">
        <v>581</v>
      </c>
      <c r="P41" s="94" t="s">
        <v>397</v>
      </c>
      <c r="Q41" s="89" t="s">
        <v>319</v>
      </c>
      <c r="R41" s="94" t="s">
        <v>410</v>
      </c>
    </row>
    <row r="42" spans="1:18" s="120" customFormat="1" ht="14.7" customHeight="1" x14ac:dyDescent="0.25">
      <c r="A42" s="85"/>
      <c r="B42" s="434"/>
      <c r="C42" s="102" t="str">
        <f>IF(Index!$AJ$5=1,'5.1 APM_calculation'!Q42,N42)</f>
        <v>B</v>
      </c>
      <c r="D42" s="69" t="str">
        <f>IF(Index!$AJ$5=1,'5.1 APM_calculation'!R42,O42)</f>
        <v>Titulizaciones</v>
      </c>
      <c r="E42" s="104">
        <v>139953</v>
      </c>
      <c r="F42" s="104">
        <v>47753</v>
      </c>
      <c r="G42" s="210"/>
      <c r="H42" s="210"/>
      <c r="I42" s="352">
        <v>0</v>
      </c>
      <c r="J42" s="210"/>
      <c r="K42" s="210"/>
      <c r="L42" s="132"/>
      <c r="M42" s="90"/>
      <c r="N42" s="95" t="s">
        <v>321</v>
      </c>
      <c r="O42" s="94" t="s">
        <v>582</v>
      </c>
      <c r="P42" s="90"/>
      <c r="Q42" s="95" t="s">
        <v>321</v>
      </c>
      <c r="R42" s="94" t="s">
        <v>409</v>
      </c>
    </row>
    <row r="43" spans="1:18" s="120" customFormat="1" ht="14.7" customHeight="1" x14ac:dyDescent="0.25">
      <c r="A43" s="85"/>
      <c r="B43" s="434"/>
      <c r="C43" s="102" t="str">
        <f>IF(Index!$AJ$5=1,'5.1 APM_calculation'!Q43,N43)</f>
        <v>C</v>
      </c>
      <c r="D43" s="69" t="str">
        <f>IF(Index!$AJ$5=1,'5.1 APM_calculation'!R43,O43)</f>
        <v xml:space="preserve">Recursos </v>
      </c>
      <c r="E43" s="104">
        <v>86779945</v>
      </c>
      <c r="F43" s="104">
        <v>83210233</v>
      </c>
      <c r="G43" s="210"/>
      <c r="H43" s="210"/>
      <c r="I43" s="352">
        <v>0</v>
      </c>
      <c r="J43" s="210"/>
      <c r="K43" s="210"/>
      <c r="L43" s="132"/>
      <c r="M43" s="90"/>
      <c r="N43" s="95" t="s">
        <v>322</v>
      </c>
      <c r="O43" s="94" t="s">
        <v>576</v>
      </c>
      <c r="P43" s="90"/>
      <c r="Q43" s="95" t="s">
        <v>322</v>
      </c>
      <c r="R43" s="94" t="s">
        <v>407</v>
      </c>
    </row>
    <row r="44" spans="1:18" s="120" customFormat="1" ht="14.7" customHeight="1" x14ac:dyDescent="0.25">
      <c r="A44" s="85"/>
      <c r="B44" s="434"/>
      <c r="C44" s="102" t="str">
        <f>IF(Index!$AJ$5=1,'5.1 APM_calculation'!Q44,N44)</f>
        <v>D</v>
      </c>
      <c r="D44" s="69" t="str">
        <f>IF(Index!$AJ$5=1,'5.1 APM_calculation'!R44,O44)</f>
        <v>Cuentas de recaudación</v>
      </c>
      <c r="E44" s="104">
        <v>1952675</v>
      </c>
      <c r="F44" s="104">
        <v>1735332</v>
      </c>
      <c r="G44" s="210"/>
      <c r="H44" s="210"/>
      <c r="I44" s="352">
        <v>0</v>
      </c>
      <c r="J44" s="210"/>
      <c r="K44" s="210"/>
      <c r="L44" s="132"/>
      <c r="M44" s="90"/>
      <c r="N44" s="95" t="s">
        <v>323</v>
      </c>
      <c r="O44" s="94" t="s">
        <v>580</v>
      </c>
      <c r="P44" s="90"/>
      <c r="Q44" s="95" t="s">
        <v>323</v>
      </c>
      <c r="R44" s="94" t="s">
        <v>408</v>
      </c>
    </row>
    <row r="45" spans="1:18" s="120" customFormat="1" ht="14.7" customHeight="1" x14ac:dyDescent="0.25">
      <c r="A45" s="85"/>
      <c r="B45" s="334"/>
      <c r="C45" s="326"/>
      <c r="D45" s="326" t="str">
        <f>IF(Index!$AJ$5=1,'5.1 APM_calculation'!R45,O45)</f>
        <v>(A-B)/(C+D)</v>
      </c>
      <c r="E45" s="331">
        <v>0.96994748943511422</v>
      </c>
      <c r="F45" s="331">
        <v>0.97321065555335351</v>
      </c>
      <c r="G45" s="210"/>
      <c r="H45" s="210"/>
      <c r="I45" s="352">
        <v>0</v>
      </c>
      <c r="J45" s="210"/>
      <c r="K45" s="210"/>
      <c r="L45" s="132"/>
      <c r="M45" s="94"/>
      <c r="N45" s="89"/>
      <c r="O45" s="89" t="s">
        <v>406</v>
      </c>
      <c r="P45" s="94"/>
      <c r="Q45" s="89"/>
      <c r="R45" s="89" t="s">
        <v>587</v>
      </c>
    </row>
    <row r="46" spans="1:18" s="120" customFormat="1" ht="14.7" customHeight="1" x14ac:dyDescent="0.25">
      <c r="A46" s="85"/>
      <c r="B46" s="69" t="str">
        <f>IF(Index!$AJ$5=1,'5.1 APM_calculation'!P46,M46)</f>
        <v xml:space="preserve">Gap Comercial </v>
      </c>
      <c r="C46" s="70" t="str">
        <f>IF(Index!$AJ$5=1,'5.1 APM_calculation'!Q46,N46)</f>
        <v>A</v>
      </c>
      <c r="D46" s="69" t="str">
        <f>IF(Index!$AJ$5=1,'5.1 APM_calculation'!R46,O46)</f>
        <v>Inversión crediticia en clientes</v>
      </c>
      <c r="E46" s="101">
        <v>86205935</v>
      </c>
      <c r="F46" s="101">
        <v>82717682</v>
      </c>
      <c r="G46" s="210"/>
      <c r="H46" s="210"/>
      <c r="I46" s="352">
        <v>0</v>
      </c>
      <c r="J46" s="210"/>
      <c r="K46" s="210"/>
      <c r="L46" s="132"/>
      <c r="M46" s="94" t="s">
        <v>538</v>
      </c>
      <c r="N46" s="89" t="s">
        <v>319</v>
      </c>
      <c r="O46" s="94" t="s">
        <v>575</v>
      </c>
      <c r="P46" s="94" t="s">
        <v>385</v>
      </c>
      <c r="Q46" s="89" t="s">
        <v>319</v>
      </c>
      <c r="R46" s="94" t="s">
        <v>386</v>
      </c>
    </row>
    <row r="47" spans="1:18" s="120" customFormat="1" ht="14.7" customHeight="1" x14ac:dyDescent="0.25">
      <c r="A47" s="85"/>
      <c r="B47" s="69"/>
      <c r="C47" s="70" t="str">
        <f>IF(Index!$AJ$5=1,'5.1 APM_calculation'!Q47,N47)</f>
        <v>B</v>
      </c>
      <c r="D47" s="69" t="str">
        <f>IF(Index!$AJ$5=1,'5.1 APM_calculation'!R47,O47)</f>
        <v>Recursos de clientes</v>
      </c>
      <c r="E47" s="101">
        <v>86779945</v>
      </c>
      <c r="F47" s="101">
        <v>83210233</v>
      </c>
      <c r="G47" s="210"/>
      <c r="H47" s="210"/>
      <c r="I47" s="352">
        <v>0</v>
      </c>
      <c r="J47" s="210"/>
      <c r="K47" s="210"/>
      <c r="L47" s="132"/>
      <c r="M47" s="94"/>
      <c r="N47" s="89" t="s">
        <v>321</v>
      </c>
      <c r="O47" s="94" t="s">
        <v>576</v>
      </c>
      <c r="P47" s="94"/>
      <c r="Q47" s="89" t="s">
        <v>321</v>
      </c>
      <c r="R47" s="94" t="s">
        <v>387</v>
      </c>
    </row>
    <row r="48" spans="1:18" s="120" customFormat="1" ht="14.7" customHeight="1" x14ac:dyDescent="0.25">
      <c r="A48" s="85"/>
      <c r="B48" s="334"/>
      <c r="C48" s="326"/>
      <c r="D48" s="326" t="str">
        <f>IF(Index!$AJ$5=1,'5.1 APM_calculation'!R48,O48)</f>
        <v>A-B</v>
      </c>
      <c r="E48" s="335">
        <v>-574010</v>
      </c>
      <c r="F48" s="335">
        <v>-492551</v>
      </c>
      <c r="G48" s="210"/>
      <c r="H48" s="210"/>
      <c r="I48" s="352">
        <v>0</v>
      </c>
      <c r="J48" s="210"/>
      <c r="K48" s="210"/>
      <c r="L48" s="132"/>
      <c r="M48" s="94"/>
      <c r="N48" s="89"/>
      <c r="O48" s="89" t="s">
        <v>388</v>
      </c>
      <c r="P48" s="94"/>
      <c r="Q48" s="89"/>
      <c r="R48" s="89" t="s">
        <v>388</v>
      </c>
    </row>
    <row r="49" spans="1:18" s="120" customFormat="1" ht="14.7" customHeight="1" x14ac:dyDescent="0.25">
      <c r="A49" s="85"/>
      <c r="B49" s="69" t="str">
        <f>IF(Index!$AJ$5=1,'5.1 APM_calculation'!P49,M49)</f>
        <v>Gap de Liquidez</v>
      </c>
      <c r="C49" s="70" t="str">
        <f>IF(Index!$AJ$5=1,'5.1 APM_calculation'!Q49,N49)</f>
        <v>A</v>
      </c>
      <c r="D49" s="69" t="str">
        <f>IF(Index!$AJ$5=1,'5.1 APM_calculation'!R49,O49)</f>
        <v>Gap comercial</v>
      </c>
      <c r="E49" s="101">
        <v>-574010</v>
      </c>
      <c r="F49" s="101">
        <v>-492551</v>
      </c>
      <c r="G49" s="210"/>
      <c r="H49" s="210"/>
      <c r="I49" s="352">
        <v>0</v>
      </c>
      <c r="J49" s="210"/>
      <c r="K49" s="210"/>
      <c r="L49" s="132"/>
      <c r="M49" s="94" t="s">
        <v>541</v>
      </c>
      <c r="N49" s="89" t="s">
        <v>319</v>
      </c>
      <c r="O49" s="94" t="s">
        <v>538</v>
      </c>
      <c r="P49" s="94" t="s">
        <v>396</v>
      </c>
      <c r="Q49" s="89" t="s">
        <v>319</v>
      </c>
      <c r="R49" s="94" t="s">
        <v>389</v>
      </c>
    </row>
    <row r="50" spans="1:18" s="120" customFormat="1" ht="14.7" customHeight="1" x14ac:dyDescent="0.25">
      <c r="A50" s="85"/>
      <c r="B50" s="69"/>
      <c r="C50" s="70" t="str">
        <f>IF(Index!$AJ$5=1,'5.1 APM_calculation'!Q50,N50)</f>
        <v>B</v>
      </c>
      <c r="D50" s="69" t="str">
        <f>IF(Index!$AJ$5=1,'5.1 APM_calculation'!R50,O50)</f>
        <v>Otros activos</v>
      </c>
      <c r="E50" s="101">
        <v>-381209</v>
      </c>
      <c r="F50" s="101">
        <v>-1715814</v>
      </c>
      <c r="G50" s="210"/>
      <c r="H50" s="210"/>
      <c r="I50" s="352">
        <v>19518</v>
      </c>
      <c r="J50" s="210"/>
      <c r="K50" s="210"/>
      <c r="L50" s="132"/>
      <c r="M50" s="94"/>
      <c r="N50" s="89" t="s">
        <v>321</v>
      </c>
      <c r="O50" s="94" t="s">
        <v>573</v>
      </c>
      <c r="P50" s="94"/>
      <c r="Q50" s="89" t="s">
        <v>321</v>
      </c>
      <c r="R50" s="94" t="s">
        <v>390</v>
      </c>
    </row>
    <row r="51" spans="1:18" s="120" customFormat="1" ht="14.7" customHeight="1" x14ac:dyDescent="0.25">
      <c r="A51" s="85"/>
      <c r="B51" s="69"/>
      <c r="C51" s="70" t="str">
        <f>IF(Index!$AJ$5=1,'5.1 APM_calculation'!Q51,N51)</f>
        <v>C</v>
      </c>
      <c r="D51" s="69" t="str">
        <f>IF(Index!$AJ$5=1,'5.1 APM_calculation'!R51,O51)</f>
        <v>Otros pasivos</v>
      </c>
      <c r="E51" s="101">
        <v>-1952675</v>
      </c>
      <c r="F51" s="101">
        <v>-1735332</v>
      </c>
      <c r="G51" s="210"/>
      <c r="H51" s="210"/>
      <c r="I51" s="352">
        <v>-19518</v>
      </c>
      <c r="J51" s="210"/>
      <c r="K51" s="210"/>
      <c r="L51" s="132"/>
      <c r="M51" s="94"/>
      <c r="N51" s="89" t="s">
        <v>322</v>
      </c>
      <c r="O51" s="94" t="s">
        <v>574</v>
      </c>
      <c r="P51" s="94"/>
      <c r="Q51" s="89" t="s">
        <v>322</v>
      </c>
      <c r="R51" s="94" t="s">
        <v>391</v>
      </c>
    </row>
    <row r="52" spans="1:18" s="120" customFormat="1" ht="14.7" customHeight="1" x14ac:dyDescent="0.25">
      <c r="A52" s="85"/>
      <c r="B52" s="334"/>
      <c r="C52" s="326"/>
      <c r="D52" s="326" t="str">
        <f>IF(Index!$AJ$5=1,'5.1 APM_calculation'!R52,O52)</f>
        <v xml:space="preserve">A+B+C              </v>
      </c>
      <c r="E52" s="335">
        <v>-2907894</v>
      </c>
      <c r="F52" s="335">
        <v>-3943697</v>
      </c>
      <c r="G52" s="210"/>
      <c r="H52" s="210"/>
      <c r="I52" s="352">
        <v>0</v>
      </c>
      <c r="J52" s="210"/>
      <c r="K52" s="210"/>
      <c r="L52" s="132"/>
      <c r="M52" s="94"/>
      <c r="N52" s="89"/>
      <c r="O52" s="94" t="s">
        <v>392</v>
      </c>
      <c r="P52" s="94"/>
      <c r="Q52" s="89"/>
      <c r="R52" s="89" t="s">
        <v>392</v>
      </c>
    </row>
    <row r="53" spans="1:18" s="120" customFormat="1" x14ac:dyDescent="0.25">
      <c r="A53" s="85"/>
      <c r="B53" s="69" t="str">
        <f>IF(Index!$AJ$5=1,'5.1 APM_calculation'!P53,M53)</f>
        <v>Volúmenes gestionados de clientes</v>
      </c>
      <c r="C53" s="70" t="str">
        <f>IF(Index!$AJ$5=1,'5.1 APM_calculation'!Q53,N53)</f>
        <v>A</v>
      </c>
      <c r="D53" s="69" t="str">
        <f>IF(Index!$AJ$5=1,'5.1 APM_calculation'!R53,O53)</f>
        <v xml:space="preserve"> Inversión crediticia</v>
      </c>
      <c r="E53" s="101">
        <v>87153129.128930107</v>
      </c>
      <c r="F53" s="101">
        <v>83281812.079039991</v>
      </c>
      <c r="G53" s="210"/>
      <c r="H53" s="210"/>
      <c r="I53" s="352">
        <v>0</v>
      </c>
      <c r="J53" s="210"/>
      <c r="K53" s="210"/>
      <c r="L53" s="132"/>
      <c r="M53" s="94" t="s">
        <v>822</v>
      </c>
      <c r="N53" s="89" t="s">
        <v>319</v>
      </c>
      <c r="O53" s="96" t="s">
        <v>993</v>
      </c>
      <c r="P53" s="94" t="s">
        <v>823</v>
      </c>
      <c r="Q53" s="89" t="s">
        <v>319</v>
      </c>
      <c r="R53" s="96" t="s">
        <v>824</v>
      </c>
    </row>
    <row r="54" spans="1:18" s="120" customFormat="1" ht="13.2" customHeight="1" x14ac:dyDescent="0.25">
      <c r="A54" s="85"/>
      <c r="B54" s="69"/>
      <c r="C54" s="70" t="str">
        <f>IF(Index!$AJ$5=1,'5.1 APM_calculation'!Q54,N54)</f>
        <v>B</v>
      </c>
      <c r="D54" s="668" t="str">
        <f>IF(Index!$AJ$5=1,'5.1 APM_calculation'!R54,O54)</f>
        <v>Recursos minoristas</v>
      </c>
      <c r="E54" s="101">
        <v>87376955.354929999</v>
      </c>
      <c r="F54" s="644">
        <v>85784022.208600372</v>
      </c>
      <c r="G54" s="210"/>
      <c r="H54" s="210"/>
      <c r="I54" s="352">
        <v>0</v>
      </c>
      <c r="J54" s="210"/>
      <c r="K54" s="210"/>
      <c r="L54" s="132"/>
      <c r="M54" s="85"/>
      <c r="N54" s="89" t="s">
        <v>321</v>
      </c>
      <c r="O54" s="96" t="s">
        <v>990</v>
      </c>
      <c r="P54" s="85"/>
      <c r="Q54" s="89" t="s">
        <v>321</v>
      </c>
      <c r="R54" s="96" t="s">
        <v>825</v>
      </c>
    </row>
    <row r="55" spans="1:18" s="120" customFormat="1" ht="13.2" customHeight="1" x14ac:dyDescent="0.25">
      <c r="A55" s="85"/>
      <c r="B55" s="69"/>
      <c r="C55" s="70" t="str">
        <f>IF(Index!$AJ$5=1,'5.1 APM_calculation'!Q55,N55)</f>
        <v>C</v>
      </c>
      <c r="D55" s="69" t="str">
        <f>IF(Index!$AJ$5=1,'5.1 APM_calculation'!R55,O55)</f>
        <v>Recursos fuera de balance</v>
      </c>
      <c r="E55" s="101">
        <v>74707735.537449926</v>
      </c>
      <c r="F55" s="644">
        <v>62118020.044460431</v>
      </c>
      <c r="G55" s="210"/>
      <c r="H55" s="210"/>
      <c r="I55" s="352">
        <v>0</v>
      </c>
      <c r="J55" s="210"/>
      <c r="K55" s="210"/>
      <c r="L55" s="132"/>
      <c r="M55" s="85"/>
      <c r="N55" s="89" t="s">
        <v>322</v>
      </c>
      <c r="O55" s="96" t="s">
        <v>826</v>
      </c>
      <c r="P55" s="85"/>
      <c r="Q55" s="89" t="s">
        <v>322</v>
      </c>
      <c r="R55" s="96" t="s">
        <v>827</v>
      </c>
    </row>
    <row r="56" spans="1:18" s="120" customFormat="1" x14ac:dyDescent="0.25">
      <c r="A56" s="85"/>
      <c r="B56" s="334"/>
      <c r="C56" s="326"/>
      <c r="D56" s="326" t="str">
        <f>IF(Index!$AJ$5=1,'5.1 APM_calculation'!R56,O56)</f>
        <v xml:space="preserve">A+B+C              </v>
      </c>
      <c r="E56" s="335">
        <v>249237820.02131003</v>
      </c>
      <c r="F56" s="335">
        <v>231183854.33210081</v>
      </c>
      <c r="G56" s="210"/>
      <c r="H56" s="210"/>
      <c r="I56" s="352">
        <v>0</v>
      </c>
      <c r="J56" s="210"/>
      <c r="K56" s="210"/>
      <c r="L56" s="132"/>
      <c r="M56" s="85"/>
      <c r="N56" s="211"/>
      <c r="O56" s="94" t="s">
        <v>392</v>
      </c>
      <c r="P56" s="85"/>
      <c r="Q56" s="211"/>
      <c r="R56" s="94" t="s">
        <v>392</v>
      </c>
    </row>
    <row r="57" spans="1:18" s="120" customFormat="1" x14ac:dyDescent="0.25">
      <c r="A57" s="85"/>
      <c r="B57" s="69" t="str">
        <f>IF(Index!$AJ$5=1,'5.1 APM_calculation'!P57,M57)</f>
        <v xml:space="preserve">Rentabilidad por dividendo </v>
      </c>
      <c r="C57" s="70" t="str">
        <f>IF(Index!$AJ$5=1,'5.1 APM_calculation'!Q57,N57)</f>
        <v>A</v>
      </c>
      <c r="D57" s="69" t="str">
        <f>IF(Index!$AJ$5=1,'5.1 APM_calculation'!R57,O57)</f>
        <v>Dividendo por acción últimos 12 meses</v>
      </c>
      <c r="E57" s="384">
        <v>0.61707504999999996</v>
      </c>
      <c r="F57" s="384">
        <v>0.56878991999999995</v>
      </c>
      <c r="G57" s="210"/>
      <c r="H57" s="210"/>
      <c r="I57" s="352">
        <v>0</v>
      </c>
      <c r="J57" s="210"/>
      <c r="K57" s="210"/>
      <c r="L57" s="132"/>
      <c r="M57" s="386" t="s">
        <v>837</v>
      </c>
      <c r="N57" s="89" t="s">
        <v>319</v>
      </c>
      <c r="O57" s="96" t="s">
        <v>833</v>
      </c>
      <c r="P57" s="94" t="s">
        <v>831</v>
      </c>
      <c r="Q57" s="89" t="s">
        <v>319</v>
      </c>
      <c r="R57" s="212" t="s">
        <v>832</v>
      </c>
    </row>
    <row r="58" spans="1:18" s="120" customFormat="1" x14ac:dyDescent="0.25">
      <c r="A58" s="85"/>
      <c r="B58" s="69"/>
      <c r="C58" s="70" t="str">
        <f>IF(Index!$AJ$5=1,'5.1 APM_calculation'!Q58,N58)</f>
        <v>B</v>
      </c>
      <c r="D58" s="69" t="str">
        <f>IF(Index!$AJ$5=1,'5.1 APM_calculation'!R58,O58)</f>
        <v>Cotización última desde 1 de enero</v>
      </c>
      <c r="E58" s="383">
        <v>14.64</v>
      </c>
      <c r="F58" s="383">
        <v>11.08</v>
      </c>
      <c r="G58" s="210"/>
      <c r="H58" s="344"/>
      <c r="I58" s="352">
        <v>0</v>
      </c>
      <c r="J58" s="210"/>
      <c r="K58" s="210"/>
      <c r="L58" s="132"/>
      <c r="M58" s="85"/>
      <c r="N58" s="89" t="s">
        <v>321</v>
      </c>
      <c r="O58" s="212" t="s">
        <v>513</v>
      </c>
      <c r="P58" s="85"/>
      <c r="Q58" s="89" t="s">
        <v>321</v>
      </c>
      <c r="R58" s="96" t="s">
        <v>306</v>
      </c>
    </row>
    <row r="59" spans="1:18" s="120" customFormat="1" x14ac:dyDescent="0.25">
      <c r="A59" s="85"/>
      <c r="B59" s="328"/>
      <c r="C59" s="329"/>
      <c r="D59" s="330" t="str">
        <f>IF(Index!$AJ$5=1,'5.1 APM_calculation'!R59,O59)</f>
        <v>A/B</v>
      </c>
      <c r="E59" s="331">
        <v>4.2149935109289612E-2</v>
      </c>
      <c r="F59" s="331">
        <v>5.1334830324909743E-2</v>
      </c>
      <c r="G59" s="210"/>
      <c r="H59" s="344"/>
      <c r="I59" s="352">
        <v>0</v>
      </c>
      <c r="J59" s="210"/>
      <c r="K59" s="210"/>
      <c r="L59" s="132"/>
      <c r="M59" s="85"/>
      <c r="N59" s="211"/>
      <c r="O59" s="89" t="s">
        <v>331</v>
      </c>
      <c r="P59" s="85"/>
      <c r="Q59" s="211"/>
      <c r="R59" s="89" t="s">
        <v>331</v>
      </c>
    </row>
    <row r="60" spans="1:18" ht="13.8" x14ac:dyDescent="0.3">
      <c r="A60" s="67"/>
      <c r="B60" s="28"/>
      <c r="C60" s="28"/>
      <c r="D60" s="28"/>
      <c r="E60" s="19"/>
      <c r="F60" s="19"/>
      <c r="G60" s="88"/>
      <c r="H60" s="393"/>
      <c r="I60" s="88"/>
      <c r="J60" s="88"/>
      <c r="K60" s="88"/>
      <c r="M60" s="67"/>
      <c r="N60" s="92"/>
      <c r="O60" s="96"/>
      <c r="P60" s="67"/>
      <c r="Q60" s="92"/>
      <c r="R60" s="96"/>
    </row>
    <row r="61" spans="1:18" ht="13.8" x14ac:dyDescent="0.3">
      <c r="A61" s="67"/>
      <c r="B61" s="67"/>
      <c r="C61" s="67"/>
      <c r="D61" s="28"/>
      <c r="E61" s="19"/>
      <c r="F61" s="19"/>
      <c r="G61" s="88"/>
      <c r="H61" s="393"/>
      <c r="I61" s="88"/>
      <c r="J61" s="88"/>
      <c r="K61" s="88"/>
      <c r="M61" s="67"/>
      <c r="N61" s="92"/>
      <c r="O61" s="96"/>
      <c r="P61" s="67"/>
      <c r="Q61" s="92"/>
      <c r="R61" s="96"/>
    </row>
    <row r="62" spans="1:18" ht="13.8" x14ac:dyDescent="0.3">
      <c r="A62" s="67"/>
      <c r="B62" s="67"/>
      <c r="C62" s="67"/>
      <c r="D62" s="28"/>
      <c r="E62" s="19"/>
      <c r="F62" s="19"/>
      <c r="G62" s="88"/>
      <c r="H62" s="393"/>
      <c r="I62" s="88"/>
      <c r="J62" s="88"/>
      <c r="K62" s="88"/>
      <c r="M62" s="67"/>
      <c r="N62" s="92"/>
      <c r="O62" s="96"/>
      <c r="P62" s="67"/>
      <c r="Q62" s="92"/>
      <c r="R62" s="96"/>
    </row>
    <row r="63" spans="1:18" x14ac:dyDescent="0.25">
      <c r="B63" s="65"/>
      <c r="C63" s="65"/>
    </row>
    <row r="64" spans="1:18" x14ac:dyDescent="0.25">
      <c r="B64" s="65"/>
      <c r="C64" s="65"/>
    </row>
    <row r="65" spans="2:3" x14ac:dyDescent="0.25">
      <c r="B65" s="65"/>
      <c r="C65" s="65"/>
    </row>
    <row r="66" spans="2:3" x14ac:dyDescent="0.25">
      <c r="B66" s="65"/>
      <c r="C66" s="65"/>
    </row>
    <row r="67" spans="2:3" x14ac:dyDescent="0.25">
      <c r="B67" s="65"/>
      <c r="C67" s="65"/>
    </row>
    <row r="68" spans="2:3" ht="15.6" x14ac:dyDescent="0.25">
      <c r="B68" s="376"/>
      <c r="C68" s="18"/>
    </row>
    <row r="69" spans="2:3" x14ac:dyDescent="0.25">
      <c r="C69" s="18"/>
    </row>
    <row r="70" spans="2:3" x14ac:dyDescent="0.25">
      <c r="C70" s="18"/>
    </row>
    <row r="71" spans="2:3" x14ac:dyDescent="0.25">
      <c r="C71" s="18"/>
    </row>
  </sheetData>
  <mergeCells count="6">
    <mergeCell ref="B4:F4"/>
    <mergeCell ref="B5:F5"/>
    <mergeCell ref="P4:R4"/>
    <mergeCell ref="P5:R5"/>
    <mergeCell ref="M4:O4"/>
    <mergeCell ref="M5:O5"/>
  </mergeCells>
  <pageMargins left="0.25" right="0.25" top="0.75" bottom="0.75" header="0.3" footer="0.3"/>
  <pageSetup scale="67" orientation="portrait" r:id="rId1"/>
  <customProperties>
    <customPr name="SheetOptions" r:id="rId2"/>
  </customProperties>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94100-A2EA-4114-8BAD-16C27BDB5A1E}">
  <sheetPr>
    <pageSetUpPr fitToPage="1"/>
  </sheetPr>
  <dimension ref="B1:S98"/>
  <sheetViews>
    <sheetView showRuler="0" zoomScale="85" zoomScaleNormal="85" workbookViewId="0"/>
  </sheetViews>
  <sheetFormatPr defaultColWidth="13.6640625" defaultRowHeight="14.4" x14ac:dyDescent="0.3"/>
  <cols>
    <col min="1" max="1" width="4.44140625" style="68" customWidth="1"/>
    <col min="2" max="2" width="26.109375" style="68" customWidth="1"/>
    <col min="3" max="3" width="43.6640625" style="68" customWidth="1"/>
    <col min="4" max="4" width="58.33203125" style="68" customWidth="1"/>
    <col min="5" max="5" width="6.5546875" style="632" customWidth="1"/>
    <col min="6" max="6" width="75.44140625" style="632" customWidth="1"/>
    <col min="7" max="10" width="13.6640625" style="632"/>
    <col min="11" max="11" width="26" style="367" bestFit="1" customWidth="1"/>
    <col min="12" max="12" width="77.6640625" style="367" customWidth="1"/>
    <col min="13" max="13" width="58.33203125" style="367" customWidth="1"/>
    <col min="14" max="14" width="31" style="367" customWidth="1"/>
    <col min="15" max="15" width="66.6640625" style="367" bestFit="1" customWidth="1"/>
    <col min="16" max="16" width="74.33203125" style="367" customWidth="1"/>
    <col min="17" max="19" width="13.6640625" style="367"/>
    <col min="20" max="16384" width="13.6640625" style="68"/>
  </cols>
  <sheetData>
    <row r="1" spans="2:19" ht="18.45" customHeight="1" x14ac:dyDescent="0.3"/>
    <row r="2" spans="2:19" ht="53.25" customHeight="1" x14ac:dyDescent="0.4">
      <c r="B2" s="49" t="str">
        <f>IF(Index!$AJ$5=1,'5.2 APM_definition'!N2,K2)</f>
        <v xml:space="preserve">5.2 DEFINICIONES </v>
      </c>
      <c r="K2" s="368" t="s">
        <v>758</v>
      </c>
      <c r="N2" s="368" t="s">
        <v>759</v>
      </c>
    </row>
    <row r="3" spans="2:19" s="205" customFormat="1" ht="16.95" customHeight="1" x14ac:dyDescent="0.25">
      <c r="E3" s="633"/>
      <c r="F3" s="633"/>
      <c r="G3" s="633"/>
      <c r="H3" s="633"/>
      <c r="I3" s="633"/>
      <c r="J3" s="633"/>
      <c r="K3" s="369"/>
      <c r="L3" s="369"/>
      <c r="M3" s="369"/>
      <c r="N3" s="369"/>
      <c r="O3" s="369"/>
      <c r="P3" s="369"/>
      <c r="Q3" s="369"/>
      <c r="R3" s="369"/>
      <c r="S3" s="369"/>
    </row>
    <row r="4" spans="2:19" s="205" customFormat="1" ht="27.75" customHeight="1" x14ac:dyDescent="0.25">
      <c r="B4" s="687" t="str">
        <f>IF(Index!$AJ$5=1,'5.2 APM_definition'!N4,K4)</f>
        <v xml:space="preserve">Las Directrices de la European Securities and Markets Authority (ESMA) definen las MAR como una medida del rendimiento financiero pasado o futuro, de la situación financiera o de los flujos de efectivo, que no está definida o detallada en el marco normativo de la información financiera aplicable. </v>
      </c>
      <c r="C4" s="687">
        <f>IF(Index!$AJ$5=1,'5.2 APM_definition'!O4,L4)</f>
        <v>0</v>
      </c>
      <c r="D4" s="687">
        <f>IF(Index!$AJ$5=1,'5.2 APM_definition'!P4,M4)</f>
        <v>0</v>
      </c>
      <c r="E4" s="634"/>
      <c r="F4" s="634"/>
      <c r="G4" s="633"/>
      <c r="H4" s="633"/>
      <c r="I4" s="633"/>
      <c r="J4" s="633"/>
      <c r="K4" s="690" t="s">
        <v>518</v>
      </c>
      <c r="L4" s="690"/>
      <c r="M4" s="690"/>
      <c r="N4" s="690" t="s">
        <v>394</v>
      </c>
      <c r="O4" s="690"/>
      <c r="P4" s="690"/>
      <c r="Q4" s="369"/>
      <c r="R4" s="369"/>
      <c r="S4" s="369"/>
    </row>
    <row r="5" spans="2:19" s="205" customFormat="1" ht="29.25" customHeight="1" x14ac:dyDescent="0.25">
      <c r="B5" s="687" t="str">
        <f>IF(Index!$AJ$5=1,'5.2 APM_definition'!N5,K5)</f>
        <v>A continuación, detallan las principales MAR utilizadas por el Grupo Bankinter, las cuales se calculan a partir de los estados financieros consolidados del mismo:</v>
      </c>
      <c r="C5" s="687">
        <f>IF(Index!$AJ$5=1,'5.2 APM_definition'!O5,L5)</f>
        <v>0</v>
      </c>
      <c r="D5" s="687">
        <f>IF(Index!$AJ$5=1,'5.2 APM_definition'!P5,M5)</f>
        <v>0</v>
      </c>
      <c r="E5" s="634"/>
      <c r="F5" s="634"/>
      <c r="G5" s="633"/>
      <c r="H5" s="633"/>
      <c r="I5" s="633"/>
      <c r="J5" s="633"/>
      <c r="K5" s="690" t="s">
        <v>519</v>
      </c>
      <c r="L5" s="690"/>
      <c r="M5" s="690"/>
      <c r="N5" s="690" t="s">
        <v>395</v>
      </c>
      <c r="O5" s="690"/>
      <c r="P5" s="690"/>
      <c r="Q5" s="369"/>
      <c r="R5" s="369"/>
      <c r="S5" s="369"/>
    </row>
    <row r="6" spans="2:19" s="205" customFormat="1" ht="22.5" customHeight="1" x14ac:dyDescent="0.25">
      <c r="B6" s="323" t="str">
        <f>IF(Index!$AJ$5=1,'5.2 APM_definition'!N6,K6)</f>
        <v xml:space="preserve">Medida Alternativa de Rendimiento  </v>
      </c>
      <c r="C6" s="323" t="str">
        <f>IF(Index!$AJ$5=1,'5.2 APM_definition'!O6,L6)</f>
        <v xml:space="preserve">Definición </v>
      </c>
      <c r="D6" s="323" t="str">
        <f>IF(Index!$AJ$5=1,'5.2 APM_definition'!P6,M6)</f>
        <v>Relevancia del uso</v>
      </c>
      <c r="E6" s="633"/>
      <c r="F6" s="633"/>
      <c r="G6" s="633"/>
      <c r="H6" s="633"/>
      <c r="I6" s="633"/>
      <c r="J6" s="633"/>
      <c r="K6" s="89" t="s">
        <v>520</v>
      </c>
      <c r="L6" s="89" t="s">
        <v>521</v>
      </c>
      <c r="M6" s="89" t="s">
        <v>561</v>
      </c>
      <c r="N6" s="89" t="s">
        <v>347</v>
      </c>
      <c r="O6" s="89" t="s">
        <v>348</v>
      </c>
      <c r="P6" s="89" t="s">
        <v>562</v>
      </c>
      <c r="Q6" s="369"/>
      <c r="R6" s="369"/>
      <c r="S6" s="369"/>
    </row>
    <row r="7" spans="2:19" s="205" customFormat="1" ht="72" customHeight="1" x14ac:dyDescent="0.25">
      <c r="B7" s="336" t="str">
        <f>IF(Index!$AJ$5=1,'5.2 APM_definition'!N7,K7)</f>
        <v>Riesgo Computable</v>
      </c>
      <c r="C7" s="337" t="str">
        <f>IF(Index!$AJ$5=1,'5.2 APM_definition'!O7,L7)</f>
        <v>Préstamos y anticipos a la clientela (sin ajustes por valoración) de cada cartera de activos financieros + Prestamos y anticipos a entidades de crédito de la actividad con clientes (sin ajustes por valoración) + Renta Fija de la actividad con clientes (sin ajustes por valoración) + Riesgos contingentes + Titulizados dados de baja de balance (anteriores al 2004)</v>
      </c>
      <c r="D7" s="337" t="str">
        <f>IF(Index!$AJ$5=1,'5.2 APM_definition'!P7,M7)</f>
        <v>Mide el riesgo de crédito total asumido por el grupo con la clientela.</v>
      </c>
      <c r="E7" s="633"/>
      <c r="F7" s="633"/>
      <c r="G7" s="633"/>
      <c r="H7" s="633"/>
      <c r="I7" s="633"/>
      <c r="J7" s="633"/>
      <c r="K7" s="89" t="s">
        <v>522</v>
      </c>
      <c r="L7" s="370" t="s">
        <v>976</v>
      </c>
      <c r="M7" s="370" t="s">
        <v>523</v>
      </c>
      <c r="N7" s="89" t="s">
        <v>329</v>
      </c>
      <c r="O7" s="370" t="s">
        <v>349</v>
      </c>
      <c r="P7" s="370" t="s">
        <v>350</v>
      </c>
      <c r="Q7" s="369"/>
      <c r="R7" s="369"/>
      <c r="S7" s="369"/>
    </row>
    <row r="8" spans="2:19" s="205" customFormat="1" ht="29.4" customHeight="1" x14ac:dyDescent="0.25">
      <c r="B8" s="336" t="str">
        <f>IF(Index!$AJ$5=1,'5.2 APM_definition'!N8,K8)</f>
        <v>Índice de Morosidad (%)</v>
      </c>
      <c r="C8" s="337" t="str">
        <f>IF(Index!$AJ$5=1,'5.2 APM_definition'!O8,L8)</f>
        <v>Calculado como el saldo de dudosos (con riesgo de firma) entre el saldo del riesgo total.</v>
      </c>
      <c r="D8" s="337" t="str">
        <f>IF(Index!$AJ$5=1,'5.2 APM_definition'!P8,M8)</f>
        <v>Mide la calidad de la cartera crediticia de las entidades, indicando el porcentaje de créditos de dudoso cobro con respecto al total de créditos.</v>
      </c>
      <c r="E8" s="633"/>
      <c r="F8" s="633"/>
      <c r="G8" s="633"/>
      <c r="H8" s="633"/>
      <c r="I8" s="633"/>
      <c r="J8" s="633"/>
      <c r="K8" s="89" t="s">
        <v>544</v>
      </c>
      <c r="L8" s="370" t="s">
        <v>524</v>
      </c>
      <c r="M8" s="370" t="s">
        <v>525</v>
      </c>
      <c r="N8" s="89" t="s">
        <v>545</v>
      </c>
      <c r="O8" s="370" t="s">
        <v>351</v>
      </c>
      <c r="P8" s="370" t="s">
        <v>352</v>
      </c>
      <c r="Q8" s="369"/>
      <c r="R8" s="369"/>
      <c r="S8" s="369"/>
    </row>
    <row r="9" spans="2:19" s="205" customFormat="1" ht="29.4" customHeight="1" x14ac:dyDescent="0.25">
      <c r="B9" s="336" t="str">
        <f>IF(Index!$AJ$5=1,'5.2 APM_definition'!N9,K9)</f>
        <v>Índice de Cobertura de la Morosidad (%)</v>
      </c>
      <c r="C9" s="338" t="str">
        <f>IF(Index!$AJ$5=1,'5.2 APM_definition'!O9,L9)</f>
        <v>Calculado como el saldo de los fondos constituidos entre el saldo de dudosos (con riesgo de firma).</v>
      </c>
      <c r="D9" s="338" t="str">
        <f>IF(Index!$AJ$5=1,'5.2 APM_definition'!P9,M9)</f>
        <v>Mide el porcentaje de la cartera morosa que está cubierta con provisiones de insolvencia.</v>
      </c>
      <c r="E9" s="633"/>
      <c r="F9" s="633"/>
      <c r="G9" s="633"/>
      <c r="H9" s="633"/>
      <c r="I9" s="633"/>
      <c r="J9" s="633"/>
      <c r="K9" s="89" t="s">
        <v>526</v>
      </c>
      <c r="L9" s="370" t="s">
        <v>527</v>
      </c>
      <c r="M9" s="370" t="s">
        <v>528</v>
      </c>
      <c r="N9" s="89" t="s">
        <v>546</v>
      </c>
      <c r="O9" s="370" t="s">
        <v>353</v>
      </c>
      <c r="P9" s="370" t="s">
        <v>354</v>
      </c>
      <c r="Q9" s="369"/>
      <c r="R9" s="369"/>
      <c r="S9" s="369"/>
    </row>
    <row r="10" spans="2:19" s="205" customFormat="1" ht="34.200000000000003" customHeight="1" x14ac:dyDescent="0.25">
      <c r="B10" s="339" t="str">
        <f>IF(Index!$AJ$5=1,'5.2 APM_definition'!N10,K10)</f>
        <v>Ratio de Eficiencia  (%)</v>
      </c>
      <c r="C10" s="338" t="str">
        <f>IF(Index!$AJ$5=1,'5.2 APM_definition'!O10,L10)</f>
        <v>Es el resultado de dividir la suma de gastos de personal, otros gastos generales de administración y  amortizaciones entre el margen bruto.</v>
      </c>
      <c r="D10" s="338" t="str">
        <f>IF(Index!$AJ$5=1,'5.2 APM_definition'!P10,M10)</f>
        <v>Permite medir cuantos gastos generales de administración y gastos por amortizaciones son necesarios para generar los ingresos.</v>
      </c>
      <c r="E10" s="633"/>
      <c r="F10" s="633"/>
      <c r="G10" s="633"/>
      <c r="H10" s="633"/>
      <c r="I10" s="633"/>
      <c r="J10" s="633"/>
      <c r="K10" s="89" t="s">
        <v>560</v>
      </c>
      <c r="L10" s="370" t="s">
        <v>529</v>
      </c>
      <c r="M10" s="370" t="s">
        <v>530</v>
      </c>
      <c r="N10" s="89" t="s">
        <v>547</v>
      </c>
      <c r="O10" s="370" t="s">
        <v>356</v>
      </c>
      <c r="P10" s="370" t="s">
        <v>357</v>
      </c>
      <c r="Q10" s="369"/>
      <c r="R10" s="369"/>
      <c r="S10" s="369"/>
    </row>
    <row r="11" spans="2:19" s="205" customFormat="1" ht="93.6" customHeight="1" x14ac:dyDescent="0.25">
      <c r="B11" s="336" t="str">
        <f>IF(Index!$AJ$5=1,'5.2 APM_definition'!N11,K11)</f>
        <v>ROE  (%)
(Return on equity)</v>
      </c>
      <c r="C11" s="338" t="str">
        <f>IF(Index!$AJ$5=1,'5.2 APM_definition'!O11,L11)</f>
        <v>Es el resultado de dividir el beneficio neto de las actividades continuadas entre los fondos propios medios (excluido el resultado del ejercicio, los dividendos y retribuciones y los ajustes por valoración). En el denominador los fondos propios medios son la media móvil de los fondos propios existentes en los últimos doce meses naturales, excluyendo el beneficio atribuido al grupo como parte de los fondos propios, así como los dividendos y otro resultado global acumulado.</v>
      </c>
      <c r="D11" s="338" t="str">
        <f>IF(Index!$AJ$5=1,'5.2 APM_definition'!P11,M11)</f>
        <v>Mide el rendimiento que se obtiene por los fondos invertidos/retenidos en la sociedad.</v>
      </c>
      <c r="E11" s="633"/>
      <c r="F11" s="633"/>
      <c r="G11" s="633"/>
      <c r="H11" s="633"/>
      <c r="I11" s="633"/>
      <c r="J11" s="633"/>
      <c r="K11" s="89" t="s">
        <v>558</v>
      </c>
      <c r="L11" s="370" t="s">
        <v>813</v>
      </c>
      <c r="M11" s="370" t="s">
        <v>531</v>
      </c>
      <c r="N11" s="89" t="s">
        <v>548</v>
      </c>
      <c r="O11" s="370" t="s">
        <v>673</v>
      </c>
      <c r="P11" s="370" t="s">
        <v>358</v>
      </c>
      <c r="Q11" s="369"/>
      <c r="R11" s="369"/>
      <c r="S11" s="369"/>
    </row>
    <row r="12" spans="2:19" s="205" customFormat="1" ht="133.19999999999999" customHeight="1" x14ac:dyDescent="0.25">
      <c r="B12" s="336" t="str">
        <f>IF(Index!$AJ$5=1,'5.2 APM_definition'!N12,K12)</f>
        <v>ROTE  (%)
(Return on tangible equity)</v>
      </c>
      <c r="C12" s="338" t="str">
        <f>IF(Index!$AJ$5=1,'5.2 APM_definition'!O12,L12)</f>
        <v>Es el resultado de dividir el beneficio neto de las actividades continuadas entre los fondos propios medios (excluido el resultado del ejercicio, los dividendos y retribuciones y los ajustes por valoración) menos los activos intangibles medios. En el denominador los fondos propios medios son la media móvil de los fondos propios existentes en los últimos doce meses naturales, excluyendo el beneficio atribuido al grupo como parte de los fondos propios, así como los dividendos y otro resultado global acumulado. En el denominador los activos intangibles medios son la media móvil de los activos intangibles del balance consolidado del Grupo, que incluyen fondos de comercio y otros activos intangibles.</v>
      </c>
      <c r="D12" s="338" t="str">
        <f>IF(Index!$AJ$5=1,'5.2 APM_definition'!P12,M12)</f>
        <v>Mide el rendimiento que se obtiene por los fondos invertidos/retenidos en la sociedad excluyendo los activos intangibles.</v>
      </c>
      <c r="E12" s="633"/>
      <c r="F12" s="633"/>
      <c r="G12" s="633"/>
      <c r="H12" s="633"/>
      <c r="I12" s="633"/>
      <c r="J12" s="633"/>
      <c r="K12" s="89" t="s">
        <v>559</v>
      </c>
      <c r="L12" s="370" t="s">
        <v>812</v>
      </c>
      <c r="M12" s="370" t="s">
        <v>532</v>
      </c>
      <c r="N12" s="89" t="s">
        <v>549</v>
      </c>
      <c r="O12" s="370" t="s">
        <v>672</v>
      </c>
      <c r="P12" s="370" t="s">
        <v>359</v>
      </c>
      <c r="Q12" s="369"/>
      <c r="R12" s="369"/>
      <c r="S12" s="369"/>
    </row>
    <row r="13" spans="2:19" s="205" customFormat="1" ht="76.8" customHeight="1" x14ac:dyDescent="0.25">
      <c r="B13" s="340" t="str">
        <f>IF(Index!$AJ$5=1,'5.2 APM_definition'!N13,K13)</f>
        <v>BPA 
(Beneficio neto atribuido por acción)</v>
      </c>
      <c r="C13" s="338" t="str">
        <f>IF(Index!$AJ$5=1,'5.2 APM_definition'!O13,L13)</f>
        <v>Los beneficios por acción se calculan dividiendo el resultado atribuido al Grupo, ajustado por el importe después de impuestos correspondiente a la retribución registrada en el patrimonio neto de las participaciones preferentes convertibles contingentes, entre el número medio ponderado de acciones ordinarias en circulación durante el ejercicio, excluidas, en su caso las acciones propias adquiridas por el Grupo</v>
      </c>
      <c r="D13" s="338" t="str">
        <f>IF(Index!$AJ$5=1,'5.2 APM_definition'!P13,M13)</f>
        <v>Mide el beneficio neto generado por cada acción, y permite al accionista medir la rentabilidad de su inversión por acción.</v>
      </c>
      <c r="E13" s="633"/>
      <c r="F13" s="633"/>
      <c r="G13" s="633"/>
      <c r="H13" s="633"/>
      <c r="I13" s="633"/>
      <c r="J13" s="633"/>
      <c r="K13" s="89" t="s">
        <v>533</v>
      </c>
      <c r="L13" s="370" t="s">
        <v>534</v>
      </c>
      <c r="M13" s="370" t="s">
        <v>535</v>
      </c>
      <c r="N13" s="89" t="s">
        <v>398</v>
      </c>
      <c r="O13" s="370" t="s">
        <v>360</v>
      </c>
      <c r="P13" s="370" t="s">
        <v>361</v>
      </c>
      <c r="Q13" s="369"/>
      <c r="R13" s="369"/>
      <c r="S13" s="369"/>
    </row>
    <row r="14" spans="2:19" s="205" customFormat="1" ht="59.4" customHeight="1" x14ac:dyDescent="0.25">
      <c r="B14" s="339" t="str">
        <f>IF(Index!$AJ$5=1,'5.2 APM_definition'!N14,K14)</f>
        <v>DTL (%) 
(Ratio Depósitos sobre Créditos)</v>
      </c>
      <c r="C14" s="337" t="str">
        <f>IF(Index!$AJ$5=1,'5.2 APM_definition'!O14,L14)</f>
        <v>El ratio de depósitos sobre créditos es el resultado de dividir  los recursos depositados de los clientes entre la inversión de los mismos.</v>
      </c>
      <c r="D14" s="337" t="str">
        <f>IF(Index!$AJ$5=1,'5.2 APM_definition'!P14,M14)</f>
        <v>Mide el porcentaje de la inversión que está financiada con recursos de clientes, por lo que representa el grado de dependencia a la financiación mayorista</v>
      </c>
      <c r="E14" s="633"/>
      <c r="F14" s="633"/>
      <c r="G14" s="633"/>
      <c r="H14" s="633"/>
      <c r="I14" s="633"/>
      <c r="J14" s="633"/>
      <c r="K14" s="89" t="s">
        <v>553</v>
      </c>
      <c r="L14" s="370" t="s">
        <v>536</v>
      </c>
      <c r="M14" s="370" t="s">
        <v>537</v>
      </c>
      <c r="N14" s="89" t="s">
        <v>551</v>
      </c>
      <c r="O14" s="370" t="s">
        <v>362</v>
      </c>
      <c r="P14" s="370" t="s">
        <v>363</v>
      </c>
      <c r="Q14" s="369"/>
      <c r="R14" s="369"/>
      <c r="S14" s="369"/>
    </row>
    <row r="15" spans="2:19" s="205" customFormat="1" ht="39" customHeight="1" x14ac:dyDescent="0.25">
      <c r="B15" s="341" t="str">
        <f>IF(Index!$AJ$5=1,'5.2 APM_definition'!N15,K15)</f>
        <v>LTD (%)
(Ratio Créditos sobre Depósitos)</v>
      </c>
      <c r="C15" s="338" t="str">
        <f>IF(Index!$AJ$5=1,'5.2 APM_definition'!O15,L15)</f>
        <v>El ratio de créditos sobre depósitos es el resultado de dividir la inversión de los clientes entre los recursos depositados de los mismos.</v>
      </c>
      <c r="D15" s="338" t="str">
        <f>IF(Index!$AJ$5=1,'5.2 APM_definition'!P15,M15)</f>
        <v>Mide el porcentaje de los recursos que financia la inversión de clientes, por lo que representa el grado de dependencia a la financiación mayorista</v>
      </c>
      <c r="E15" s="633"/>
      <c r="F15" s="633"/>
      <c r="G15" s="633"/>
      <c r="H15" s="633"/>
      <c r="I15" s="633"/>
      <c r="J15" s="633"/>
      <c r="K15" s="89" t="s">
        <v>554</v>
      </c>
      <c r="L15" s="370" t="s">
        <v>556</v>
      </c>
      <c r="M15" s="370" t="s">
        <v>557</v>
      </c>
      <c r="N15" s="89" t="s">
        <v>552</v>
      </c>
      <c r="O15" s="370" t="s">
        <v>550</v>
      </c>
      <c r="P15" s="370" t="s">
        <v>555</v>
      </c>
      <c r="Q15" s="369"/>
      <c r="R15" s="369"/>
      <c r="S15" s="369"/>
    </row>
    <row r="16" spans="2:19" s="205" customFormat="1" ht="164.4" customHeight="1" x14ac:dyDescent="0.25">
      <c r="B16" s="336" t="str">
        <f>IF(Index!$AJ$5=1,'5.2 APM_definition'!N16,K16)</f>
        <v>Gap Comercial</v>
      </c>
      <c r="C16" s="338" t="str">
        <f>IF(Index!$AJ$5=1,'5.2 APM_definition'!O16,L16)</f>
        <v>El gap comercial se define como la parte de inversión a clientes que no es financiada con recursos minoristas, sino que se financia por los fondos captados en los mercados mayoristas y por los fondos propios de la entidad. 
Se consideran dentro de la inversión crediticia: AAPP, Crédito Comercial-incluidos préstamos ICO-, Efecto Tipo de Cambio, Préstamos con garantía real, otros deudores a plazo, deudores a la vista, dudosos y ajustes por valoración, No residentes, valores representativos de deuda de Portugal que se corresponden con efectos comerciales y la inversión crediticia a entidades de crédito. 
Se considera dentro de los recursos de clientes: Cuentas Vista, Depósitos a plazo, Pagarés colocados en la red, Repos de pagarés, Bonos estructurados, Subordinadas colocadas en la red y Fondos ICO.</v>
      </c>
      <c r="D16" s="338" t="str">
        <f>IF(Index!$AJ$5=1,'5.2 APM_definition'!P16,M16)</f>
        <v>Medida adicional de la dependencia a la financiación mayorista, mide el importe de la actividad de negocio que necesita ser financiado con recursos propios o mayoristas</v>
      </c>
      <c r="E16" s="633"/>
      <c r="F16" s="633"/>
      <c r="G16" s="633"/>
      <c r="H16" s="633"/>
      <c r="I16" s="633"/>
      <c r="J16" s="633"/>
      <c r="K16" s="89" t="s">
        <v>538</v>
      </c>
      <c r="L16" s="370" t="s">
        <v>539</v>
      </c>
      <c r="M16" s="370" t="s">
        <v>540</v>
      </c>
      <c r="N16" s="89" t="s">
        <v>364</v>
      </c>
      <c r="O16" s="370" t="s">
        <v>365</v>
      </c>
      <c r="P16" s="370" t="s">
        <v>366</v>
      </c>
      <c r="Q16" s="369"/>
      <c r="R16" s="369"/>
      <c r="S16" s="369"/>
    </row>
    <row r="17" spans="2:19" s="205" customFormat="1" ht="127.2" customHeight="1" x14ac:dyDescent="0.25">
      <c r="B17" s="336" t="str">
        <f>IF(Index!$AJ$5=1,'5.2 APM_definition'!N17,K17)</f>
        <v>Gap de Liquidez</v>
      </c>
      <c r="C17" s="337" t="str">
        <f>IF(Index!$AJ$5=1,'5.2 APM_definition'!O17,L17)</f>
        <v>El gap de liquidez se define como las necesidades de liquidez generadas por el negocio que son cubiertas por los fondos captados en los mercados mayoristas y por los fondos propios de la entidad. Se compone del gap comercial, diferencia entre inversión y recursos de clientes, al que se le añaden otras partidas que generan entradas y salidas de fondos. Por la parte del activo: activos adjudicados, neto de colaterales y neto de derivados; y por la parte del pasivo: cuentas de fondos de titulización externos, cuentas de fondos de titulización BK y neto de otros pasivos y activos financieros (como cuentas transitorias de operaciones en vuelo)</v>
      </c>
      <c r="D17" s="337" t="str">
        <f>IF(Index!$AJ$5=1,'5.2 APM_definition'!P17,M17)</f>
        <v>Medida adicional de la dependencia a la financiación mayorista, mide el importe de la actividad de negocio que necesita ser financiado con recursos propios o mayoristas</v>
      </c>
      <c r="E17" s="633"/>
      <c r="F17" s="633"/>
      <c r="G17" s="633"/>
      <c r="H17" s="633"/>
      <c r="I17" s="633"/>
      <c r="J17" s="633"/>
      <c r="K17" s="89" t="s">
        <v>541</v>
      </c>
      <c r="L17" s="370" t="s">
        <v>542</v>
      </c>
      <c r="M17" s="370" t="s">
        <v>540</v>
      </c>
      <c r="N17" s="89" t="s">
        <v>396</v>
      </c>
      <c r="O17" s="370" t="s">
        <v>367</v>
      </c>
      <c r="P17" s="370" t="s">
        <v>366</v>
      </c>
      <c r="Q17" s="369"/>
      <c r="R17" s="369"/>
      <c r="S17" s="369"/>
    </row>
    <row r="18" spans="2:19" s="205" customFormat="1" ht="67.2" customHeight="1" x14ac:dyDescent="0.25">
      <c r="B18" s="336" t="str">
        <f>IF(Index!$AJ$5=1,'5.2 APM_definition'!N18,K18)</f>
        <v>Volúmenes gestionados de clientes</v>
      </c>
      <c r="C18" s="337" t="str">
        <f>IF(Index!$AJ$5=1,'5.2 APM_definition'!O18,L18)</f>
        <v>Los volúmenes gestionados de clientes representan el conjunto total de recursos financieros que la entidad administra directamente o indirectamente en nombre de sus clientes. Este indicador incluye tanto los activos en balance como los productos fuera de balance, y se compone de la inversión crediticia, los recursos minoristas y los AUMs</v>
      </c>
      <c r="D18" s="337" t="str">
        <f>IF(Index!$AJ$5=1,'5.2 APM_definition'!P18,M18)</f>
        <v>Es un indicador de dimensión comercial que permite evaluar la capacidad de la entidad para atraer y gestionar recursos de clientes</v>
      </c>
      <c r="E18" s="633"/>
      <c r="F18" s="633"/>
      <c r="G18" s="633"/>
      <c r="H18" s="633"/>
      <c r="I18" s="633"/>
      <c r="J18" s="633"/>
      <c r="K18" s="89" t="s">
        <v>822</v>
      </c>
      <c r="L18" s="94" t="s">
        <v>828</v>
      </c>
      <c r="M18" s="385" t="s">
        <v>829</v>
      </c>
      <c r="N18" s="89" t="s">
        <v>823</v>
      </c>
      <c r="O18" s="370" t="s">
        <v>992</v>
      </c>
      <c r="P18" s="370" t="s">
        <v>830</v>
      </c>
      <c r="Q18" s="369"/>
      <c r="R18" s="369"/>
      <c r="S18" s="369"/>
    </row>
    <row r="19" spans="2:19" s="205" customFormat="1" ht="40.950000000000003" customHeight="1" x14ac:dyDescent="0.25">
      <c r="B19" s="336" t="str">
        <f>IF(Index!$AJ$5=1,'5.2 APM_definition'!N19,K19)</f>
        <v>Rentabilidad por dividendo</v>
      </c>
      <c r="C19" s="337" t="str">
        <f>IF(Index!$AJ$5=1,'5.2 APM_definition'!O19,L19)</f>
        <v>La rentabilidad por dividendo es el cociente entre el dividendo por acción que reparte una compañía anualmente y el precio pagado por la acción</v>
      </c>
      <c r="D19" s="337" t="str">
        <f>IF(Index!$AJ$5=1,'5.2 APM_definition'!P19,M19)</f>
        <v>Ayuda a determina el nivel potencial de ingresos recurrentes a los accionistas independientemente de la fluctuación del valor en la acción. Además de ofrecer al accionista un comparable con otras acciones o instrumentos financieros</v>
      </c>
      <c r="E19" s="633"/>
      <c r="F19" s="633"/>
      <c r="G19" s="633"/>
      <c r="H19" s="633"/>
      <c r="I19" s="633"/>
      <c r="J19" s="633"/>
      <c r="K19" s="89" t="s">
        <v>835</v>
      </c>
      <c r="L19" s="94" t="s">
        <v>977</v>
      </c>
      <c r="M19" s="385" t="s">
        <v>978</v>
      </c>
      <c r="N19" s="89" t="s">
        <v>834</v>
      </c>
      <c r="O19" s="370" t="s">
        <v>838</v>
      </c>
      <c r="P19" s="370" t="s">
        <v>836</v>
      </c>
      <c r="Q19" s="369"/>
      <c r="R19" s="369"/>
      <c r="S19" s="369"/>
    </row>
    <row r="20" spans="2:19" s="205" customFormat="1" x14ac:dyDescent="0.25">
      <c r="E20" s="633"/>
      <c r="F20" s="633"/>
      <c r="G20" s="633"/>
      <c r="H20" s="633"/>
      <c r="I20" s="633"/>
      <c r="J20" s="633"/>
      <c r="K20" s="369"/>
      <c r="L20" s="369"/>
      <c r="M20" s="369"/>
      <c r="N20" s="369"/>
      <c r="O20" s="369"/>
      <c r="P20" s="369"/>
      <c r="Q20" s="369"/>
      <c r="R20" s="369"/>
      <c r="S20" s="369"/>
    </row>
    <row r="21" spans="2:19" s="205" customFormat="1" x14ac:dyDescent="0.25">
      <c r="E21" s="633"/>
      <c r="F21" s="633"/>
      <c r="G21" s="633"/>
      <c r="H21" s="633"/>
      <c r="I21" s="633"/>
      <c r="J21" s="633"/>
      <c r="K21" s="369"/>
      <c r="L21" s="369"/>
      <c r="M21" s="369"/>
      <c r="N21" s="369"/>
      <c r="O21" s="369"/>
      <c r="P21" s="369"/>
      <c r="Q21" s="369"/>
      <c r="R21" s="369"/>
      <c r="S21" s="369"/>
    </row>
    <row r="22" spans="2:19" s="205" customFormat="1" x14ac:dyDescent="0.25">
      <c r="E22" s="633"/>
      <c r="F22" s="633"/>
      <c r="G22" s="633"/>
      <c r="H22" s="633"/>
      <c r="I22" s="633"/>
      <c r="J22" s="633"/>
      <c r="K22" s="369"/>
      <c r="L22" s="369"/>
      <c r="M22" s="369"/>
      <c r="N22" s="369"/>
      <c r="O22" s="369"/>
      <c r="P22" s="369"/>
      <c r="Q22" s="369"/>
      <c r="R22" s="369"/>
      <c r="S22" s="369"/>
    </row>
    <row r="23" spans="2:19" s="205" customFormat="1" x14ac:dyDescent="0.25">
      <c r="E23" s="633"/>
      <c r="F23" s="633"/>
      <c r="G23" s="633"/>
      <c r="H23" s="633"/>
      <c r="I23" s="633"/>
      <c r="J23" s="633"/>
      <c r="K23" s="369"/>
      <c r="L23" s="369"/>
      <c r="M23" s="369"/>
      <c r="N23" s="369"/>
      <c r="O23" s="369"/>
      <c r="P23" s="369"/>
      <c r="Q23" s="369"/>
      <c r="R23" s="369"/>
      <c r="S23" s="369"/>
    </row>
    <row r="24" spans="2:19" s="205" customFormat="1" x14ac:dyDescent="0.25">
      <c r="E24" s="633"/>
      <c r="F24" s="633"/>
      <c r="G24" s="633"/>
      <c r="H24" s="633"/>
      <c r="I24" s="633"/>
      <c r="J24" s="633"/>
      <c r="K24" s="369"/>
      <c r="L24" s="369"/>
      <c r="M24" s="369"/>
      <c r="N24" s="369"/>
      <c r="O24" s="369"/>
      <c r="P24" s="369"/>
      <c r="Q24" s="369"/>
      <c r="R24" s="369"/>
      <c r="S24" s="369"/>
    </row>
    <row r="25" spans="2:19" s="205" customFormat="1" x14ac:dyDescent="0.25">
      <c r="E25" s="633"/>
      <c r="F25" s="633"/>
      <c r="G25" s="633"/>
      <c r="H25" s="633"/>
      <c r="I25" s="633"/>
      <c r="J25" s="633"/>
      <c r="K25" s="369"/>
      <c r="L25" s="369"/>
      <c r="M25" s="369"/>
      <c r="N25" s="369"/>
      <c r="O25" s="369"/>
      <c r="P25" s="369"/>
      <c r="Q25" s="369"/>
      <c r="R25" s="369"/>
      <c r="S25" s="369"/>
    </row>
    <row r="26" spans="2:19" s="205" customFormat="1" x14ac:dyDescent="0.25">
      <c r="E26" s="633"/>
      <c r="F26" s="633"/>
      <c r="G26" s="633"/>
      <c r="H26" s="633"/>
      <c r="I26" s="633"/>
      <c r="J26" s="633"/>
      <c r="K26" s="369"/>
      <c r="L26" s="369"/>
      <c r="M26" s="369"/>
      <c r="N26" s="369"/>
      <c r="O26" s="369"/>
      <c r="P26" s="369"/>
      <c r="Q26" s="369"/>
      <c r="R26" s="369"/>
      <c r="S26" s="369"/>
    </row>
    <row r="27" spans="2:19" s="205" customFormat="1" x14ac:dyDescent="0.25">
      <c r="E27" s="633"/>
      <c r="F27" s="633"/>
      <c r="G27" s="633"/>
      <c r="H27" s="633"/>
      <c r="I27" s="633"/>
      <c r="J27" s="633"/>
      <c r="K27" s="369"/>
      <c r="L27" s="369"/>
      <c r="M27" s="369"/>
      <c r="N27" s="369"/>
      <c r="O27" s="369"/>
      <c r="P27" s="369"/>
      <c r="Q27" s="369"/>
      <c r="R27" s="369"/>
      <c r="S27" s="369"/>
    </row>
    <row r="28" spans="2:19" s="205" customFormat="1" x14ac:dyDescent="0.25">
      <c r="E28" s="633"/>
      <c r="F28" s="633"/>
      <c r="G28" s="633"/>
      <c r="H28" s="633"/>
      <c r="I28" s="633"/>
      <c r="J28" s="633"/>
      <c r="K28" s="369"/>
      <c r="L28" s="369"/>
      <c r="M28" s="369"/>
      <c r="N28" s="369"/>
      <c r="O28" s="369"/>
      <c r="P28" s="369"/>
      <c r="Q28" s="369"/>
      <c r="R28" s="369"/>
      <c r="S28" s="369"/>
    </row>
    <row r="29" spans="2:19" s="205" customFormat="1" x14ac:dyDescent="0.25">
      <c r="E29" s="633"/>
      <c r="F29" s="633"/>
      <c r="G29" s="633"/>
      <c r="H29" s="633"/>
      <c r="I29" s="633"/>
      <c r="J29" s="633"/>
      <c r="K29" s="369"/>
      <c r="L29" s="369"/>
      <c r="M29" s="369"/>
      <c r="N29" s="369"/>
      <c r="O29" s="369"/>
      <c r="P29" s="369"/>
      <c r="Q29" s="369"/>
      <c r="R29" s="369"/>
      <c r="S29" s="369"/>
    </row>
    <row r="30" spans="2:19" s="205" customFormat="1" x14ac:dyDescent="0.25">
      <c r="E30" s="633"/>
      <c r="F30" s="633"/>
      <c r="G30" s="633"/>
      <c r="H30" s="633"/>
      <c r="I30" s="633"/>
      <c r="J30" s="633"/>
      <c r="K30" s="369"/>
      <c r="L30" s="369"/>
      <c r="M30" s="369"/>
      <c r="N30" s="369"/>
      <c r="O30" s="369"/>
      <c r="P30" s="369"/>
      <c r="Q30" s="369"/>
      <c r="R30" s="369"/>
      <c r="S30" s="369"/>
    </row>
    <row r="31" spans="2:19" s="205" customFormat="1" x14ac:dyDescent="0.25">
      <c r="E31" s="633"/>
      <c r="F31" s="633"/>
      <c r="G31" s="633"/>
      <c r="H31" s="633"/>
      <c r="I31" s="633"/>
      <c r="J31" s="633"/>
      <c r="K31" s="369"/>
      <c r="L31" s="369"/>
      <c r="M31" s="369"/>
      <c r="N31" s="369"/>
      <c r="O31" s="369"/>
      <c r="P31" s="369"/>
      <c r="Q31" s="369"/>
      <c r="R31" s="369"/>
      <c r="S31" s="369"/>
    </row>
    <row r="32" spans="2:19" s="205" customFormat="1" x14ac:dyDescent="0.25">
      <c r="E32" s="633"/>
      <c r="F32" s="633"/>
      <c r="G32" s="633"/>
      <c r="H32" s="633"/>
      <c r="I32" s="633"/>
      <c r="J32" s="633"/>
      <c r="K32" s="369"/>
      <c r="L32" s="369"/>
      <c r="M32" s="369"/>
      <c r="N32" s="369"/>
      <c r="O32" s="369"/>
      <c r="P32" s="369"/>
      <c r="Q32" s="369"/>
      <c r="R32" s="369"/>
      <c r="S32" s="369"/>
    </row>
    <row r="33" spans="5:19" s="205" customFormat="1" x14ac:dyDescent="0.25">
      <c r="E33" s="633"/>
      <c r="F33" s="633"/>
      <c r="G33" s="633"/>
      <c r="H33" s="633"/>
      <c r="I33" s="633"/>
      <c r="J33" s="633"/>
      <c r="K33" s="369"/>
      <c r="L33" s="369"/>
      <c r="M33" s="369"/>
      <c r="N33" s="369"/>
      <c r="O33" s="369"/>
      <c r="P33" s="369"/>
      <c r="Q33" s="369"/>
      <c r="R33" s="369"/>
      <c r="S33" s="369"/>
    </row>
    <row r="34" spans="5:19" s="205" customFormat="1" x14ac:dyDescent="0.25">
      <c r="E34" s="633"/>
      <c r="F34" s="633"/>
      <c r="G34" s="633"/>
      <c r="H34" s="633"/>
      <c r="I34" s="633"/>
      <c r="J34" s="633"/>
      <c r="K34" s="369"/>
      <c r="L34" s="369"/>
      <c r="M34" s="369"/>
      <c r="N34" s="369"/>
      <c r="O34" s="369"/>
      <c r="P34" s="369"/>
      <c r="Q34" s="369"/>
      <c r="R34" s="369"/>
      <c r="S34" s="369"/>
    </row>
    <row r="35" spans="5:19" s="205" customFormat="1" x14ac:dyDescent="0.25">
      <c r="E35" s="633"/>
      <c r="F35" s="633"/>
      <c r="G35" s="633"/>
      <c r="H35" s="633"/>
      <c r="I35" s="633"/>
      <c r="J35" s="633"/>
      <c r="K35" s="369"/>
      <c r="L35" s="369"/>
      <c r="M35" s="369"/>
      <c r="N35" s="369"/>
      <c r="O35" s="369"/>
      <c r="P35" s="369"/>
      <c r="Q35" s="369"/>
      <c r="R35" s="369"/>
      <c r="S35" s="369"/>
    </row>
    <row r="36" spans="5:19" s="205" customFormat="1" x14ac:dyDescent="0.25">
      <c r="E36" s="633"/>
      <c r="F36" s="633"/>
      <c r="G36" s="633"/>
      <c r="H36" s="633"/>
      <c r="I36" s="633"/>
      <c r="J36" s="633"/>
      <c r="K36" s="369"/>
      <c r="L36" s="369"/>
      <c r="M36" s="369"/>
      <c r="N36" s="369"/>
      <c r="O36" s="369"/>
      <c r="P36" s="369"/>
      <c r="Q36" s="369"/>
      <c r="R36" s="369"/>
      <c r="S36" s="369"/>
    </row>
    <row r="37" spans="5:19" s="205" customFormat="1" x14ac:dyDescent="0.25">
      <c r="E37" s="633"/>
      <c r="F37" s="633"/>
      <c r="G37" s="633"/>
      <c r="H37" s="633"/>
      <c r="I37" s="633"/>
      <c r="J37" s="633"/>
      <c r="K37" s="369"/>
      <c r="L37" s="369"/>
      <c r="M37" s="369"/>
      <c r="N37" s="369"/>
      <c r="O37" s="369"/>
      <c r="P37" s="369"/>
      <c r="Q37" s="369"/>
      <c r="R37" s="369"/>
      <c r="S37" s="369"/>
    </row>
    <row r="38" spans="5:19" s="205" customFormat="1" x14ac:dyDescent="0.25">
      <c r="E38" s="633"/>
      <c r="F38" s="633"/>
      <c r="G38" s="633"/>
      <c r="H38" s="633"/>
      <c r="I38" s="633"/>
      <c r="J38" s="633"/>
      <c r="K38" s="369"/>
      <c r="L38" s="369"/>
      <c r="M38" s="369"/>
      <c r="N38" s="369"/>
      <c r="O38" s="369"/>
      <c r="P38" s="369"/>
      <c r="Q38" s="369"/>
      <c r="R38" s="369"/>
      <c r="S38" s="369"/>
    </row>
    <row r="39" spans="5:19" s="205" customFormat="1" x14ac:dyDescent="0.25">
      <c r="E39" s="633"/>
      <c r="F39" s="633"/>
      <c r="G39" s="633"/>
      <c r="H39" s="633"/>
      <c r="I39" s="633"/>
      <c r="J39" s="633"/>
      <c r="K39" s="369"/>
      <c r="L39" s="369"/>
      <c r="M39" s="369"/>
      <c r="N39" s="369"/>
      <c r="O39" s="369"/>
      <c r="P39" s="369"/>
      <c r="Q39" s="369"/>
      <c r="R39" s="369"/>
      <c r="S39" s="369"/>
    </row>
    <row r="40" spans="5:19" s="205" customFormat="1" x14ac:dyDescent="0.25">
      <c r="E40" s="633"/>
      <c r="F40" s="633"/>
      <c r="G40" s="633"/>
      <c r="H40" s="633"/>
      <c r="I40" s="633"/>
      <c r="J40" s="633"/>
      <c r="K40" s="369"/>
      <c r="L40" s="369"/>
      <c r="M40" s="369"/>
      <c r="N40" s="369"/>
      <c r="O40" s="369"/>
      <c r="P40" s="369"/>
      <c r="Q40" s="369"/>
      <c r="R40" s="369"/>
      <c r="S40" s="369"/>
    </row>
    <row r="41" spans="5:19" s="205" customFormat="1" x14ac:dyDescent="0.25">
      <c r="E41" s="633"/>
      <c r="F41" s="633"/>
      <c r="G41" s="633"/>
      <c r="H41" s="633"/>
      <c r="I41" s="633"/>
      <c r="J41" s="633"/>
      <c r="K41" s="369"/>
      <c r="L41" s="369"/>
      <c r="M41" s="369"/>
      <c r="N41" s="369"/>
      <c r="O41" s="369"/>
      <c r="P41" s="369"/>
      <c r="Q41" s="369"/>
      <c r="R41" s="369"/>
      <c r="S41" s="369"/>
    </row>
    <row r="42" spans="5:19" s="205" customFormat="1" x14ac:dyDescent="0.25">
      <c r="E42" s="633"/>
      <c r="F42" s="633"/>
      <c r="G42" s="633"/>
      <c r="H42" s="633"/>
      <c r="I42" s="633"/>
      <c r="J42" s="633"/>
      <c r="K42" s="369"/>
      <c r="L42" s="369"/>
      <c r="M42" s="369"/>
      <c r="N42" s="369"/>
      <c r="O42" s="369"/>
      <c r="P42" s="369"/>
      <c r="Q42" s="369"/>
      <c r="R42" s="369"/>
      <c r="S42" s="369"/>
    </row>
    <row r="43" spans="5:19" s="205" customFormat="1" x14ac:dyDescent="0.25">
      <c r="E43" s="633"/>
      <c r="F43" s="633"/>
      <c r="G43" s="633"/>
      <c r="H43" s="633"/>
      <c r="I43" s="633"/>
      <c r="J43" s="633"/>
      <c r="K43" s="369"/>
      <c r="L43" s="369"/>
      <c r="M43" s="369"/>
      <c r="N43" s="369"/>
      <c r="O43" s="369"/>
      <c r="P43" s="369"/>
      <c r="Q43" s="369"/>
      <c r="R43" s="369"/>
      <c r="S43" s="369"/>
    </row>
    <row r="44" spans="5:19" s="205" customFormat="1" x14ac:dyDescent="0.25">
      <c r="E44" s="633"/>
      <c r="F44" s="633"/>
      <c r="G44" s="633"/>
      <c r="H44" s="633"/>
      <c r="I44" s="633"/>
      <c r="J44" s="633"/>
      <c r="K44" s="369"/>
      <c r="L44" s="369"/>
      <c r="M44" s="369"/>
      <c r="N44" s="369"/>
      <c r="O44" s="369"/>
      <c r="P44" s="369"/>
      <c r="Q44" s="369"/>
      <c r="R44" s="369"/>
      <c r="S44" s="369"/>
    </row>
    <row r="45" spans="5:19" s="205" customFormat="1" x14ac:dyDescent="0.25">
      <c r="E45" s="633"/>
      <c r="F45" s="633"/>
      <c r="G45" s="633"/>
      <c r="H45" s="633"/>
      <c r="I45" s="633"/>
      <c r="J45" s="633"/>
      <c r="K45" s="369"/>
      <c r="L45" s="369"/>
      <c r="M45" s="369"/>
      <c r="N45" s="369"/>
      <c r="O45" s="369"/>
      <c r="P45" s="369"/>
      <c r="Q45" s="369"/>
      <c r="R45" s="369"/>
      <c r="S45" s="369"/>
    </row>
    <row r="46" spans="5:19" s="205" customFormat="1" x14ac:dyDescent="0.25">
      <c r="E46" s="633"/>
      <c r="F46" s="633"/>
      <c r="G46" s="633"/>
      <c r="H46" s="633"/>
      <c r="I46" s="633"/>
      <c r="J46" s="633"/>
      <c r="K46" s="369"/>
      <c r="L46" s="369"/>
      <c r="M46" s="369"/>
      <c r="N46" s="369"/>
      <c r="O46" s="369"/>
      <c r="P46" s="369"/>
      <c r="Q46" s="369"/>
      <c r="R46" s="369"/>
      <c r="S46" s="369"/>
    </row>
    <row r="47" spans="5:19" s="205" customFormat="1" x14ac:dyDescent="0.25">
      <c r="E47" s="633"/>
      <c r="F47" s="633"/>
      <c r="G47" s="633"/>
      <c r="H47" s="633"/>
      <c r="I47" s="633"/>
      <c r="J47" s="633"/>
      <c r="K47" s="369"/>
      <c r="L47" s="369"/>
      <c r="M47" s="369"/>
      <c r="N47" s="369"/>
      <c r="O47" s="369"/>
      <c r="P47" s="369"/>
      <c r="Q47" s="369"/>
      <c r="R47" s="369"/>
      <c r="S47" s="369"/>
    </row>
    <row r="48" spans="5:19" s="205" customFormat="1" x14ac:dyDescent="0.25">
      <c r="E48" s="633"/>
      <c r="F48" s="633"/>
      <c r="G48" s="633"/>
      <c r="H48" s="633"/>
      <c r="I48" s="633"/>
      <c r="J48" s="633"/>
      <c r="K48" s="369"/>
      <c r="L48" s="369"/>
      <c r="M48" s="369"/>
      <c r="N48" s="369"/>
      <c r="O48" s="369"/>
      <c r="P48" s="369"/>
      <c r="Q48" s="369"/>
      <c r="R48" s="369"/>
      <c r="S48" s="369"/>
    </row>
    <row r="49" spans="5:19" s="205" customFormat="1" x14ac:dyDescent="0.25">
      <c r="E49" s="633"/>
      <c r="F49" s="633"/>
      <c r="G49" s="633"/>
      <c r="H49" s="633"/>
      <c r="I49" s="633"/>
      <c r="J49" s="633"/>
      <c r="K49" s="369"/>
      <c r="L49" s="369"/>
      <c r="M49" s="369"/>
      <c r="N49" s="369"/>
      <c r="O49" s="369"/>
      <c r="P49" s="369"/>
      <c r="Q49" s="369"/>
      <c r="R49" s="369"/>
      <c r="S49" s="369"/>
    </row>
    <row r="50" spans="5:19" s="205" customFormat="1" x14ac:dyDescent="0.25">
      <c r="E50" s="633"/>
      <c r="F50" s="633"/>
      <c r="G50" s="633"/>
      <c r="H50" s="633"/>
      <c r="I50" s="633"/>
      <c r="J50" s="633"/>
      <c r="K50" s="369"/>
      <c r="L50" s="369"/>
      <c r="M50" s="369"/>
      <c r="N50" s="369"/>
      <c r="O50" s="369"/>
      <c r="P50" s="369"/>
      <c r="Q50" s="369"/>
      <c r="R50" s="369"/>
      <c r="S50" s="369"/>
    </row>
    <row r="51" spans="5:19" s="205" customFormat="1" x14ac:dyDescent="0.25">
      <c r="E51" s="633"/>
      <c r="F51" s="633"/>
      <c r="G51" s="633"/>
      <c r="H51" s="633"/>
      <c r="I51" s="633"/>
      <c r="J51" s="633"/>
      <c r="K51" s="369"/>
      <c r="L51" s="369"/>
      <c r="M51" s="369"/>
      <c r="N51" s="369"/>
      <c r="O51" s="369"/>
      <c r="P51" s="369"/>
      <c r="Q51" s="369"/>
      <c r="R51" s="369"/>
      <c r="S51" s="369"/>
    </row>
    <row r="52" spans="5:19" s="205" customFormat="1" x14ac:dyDescent="0.25">
      <c r="E52" s="633"/>
      <c r="F52" s="633"/>
      <c r="G52" s="633"/>
      <c r="H52" s="633"/>
      <c r="I52" s="633"/>
      <c r="J52" s="633"/>
      <c r="K52" s="369"/>
      <c r="L52" s="369"/>
      <c r="M52" s="369"/>
      <c r="N52" s="369"/>
      <c r="O52" s="369"/>
      <c r="P52" s="369"/>
      <c r="Q52" s="369"/>
      <c r="R52" s="369"/>
      <c r="S52" s="369"/>
    </row>
    <row r="53" spans="5:19" s="205" customFormat="1" x14ac:dyDescent="0.25">
      <c r="E53" s="633"/>
      <c r="F53" s="633"/>
      <c r="G53" s="633"/>
      <c r="H53" s="633"/>
      <c r="I53" s="633"/>
      <c r="J53" s="633"/>
      <c r="K53" s="369"/>
      <c r="L53" s="369"/>
      <c r="M53" s="369"/>
      <c r="N53" s="369"/>
      <c r="O53" s="369"/>
      <c r="P53" s="369"/>
      <c r="Q53" s="369"/>
      <c r="R53" s="369"/>
      <c r="S53" s="369"/>
    </row>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6" ht="15" customHeight="1" x14ac:dyDescent="0.3"/>
    <row r="97" ht="15" customHeight="1" x14ac:dyDescent="0.3"/>
    <row r="98" ht="15" customHeight="1" x14ac:dyDescent="0.3"/>
  </sheetData>
  <mergeCells count="6">
    <mergeCell ref="B4:D4"/>
    <mergeCell ref="B5:D5"/>
    <mergeCell ref="N4:P4"/>
    <mergeCell ref="N5:P5"/>
    <mergeCell ref="K4:M4"/>
    <mergeCell ref="K5:M5"/>
  </mergeCells>
  <pageMargins left="0.25" right="0.25" top="0.75" bottom="0.75" header="0.3" footer="0.3"/>
  <pageSetup scale="6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W50"/>
  <sheetViews>
    <sheetView showRuler="0" topLeftCell="H1" workbookViewId="0"/>
  </sheetViews>
  <sheetFormatPr defaultColWidth="13.33203125" defaultRowHeight="13.2" x14ac:dyDescent="0.25"/>
  <cols>
    <col min="1" max="4" width="13.33203125" customWidth="1"/>
    <col min="5" max="5" width="48.33203125" customWidth="1"/>
    <col min="6" max="6" width="13.33203125" customWidth="1"/>
    <col min="7" max="7" width="19.5546875" customWidth="1"/>
    <col min="8" max="12" width="13.33203125" customWidth="1"/>
    <col min="13" max="14" width="14.33203125" customWidth="1"/>
    <col min="15" max="16" width="13.33203125" customWidth="1"/>
    <col min="17" max="17" width="14.33203125" customWidth="1"/>
    <col min="18" max="23" width="13.33203125" customWidth="1"/>
  </cols>
  <sheetData>
    <row r="1" spans="1:23" ht="16.95" customHeight="1" x14ac:dyDescent="0.25">
      <c r="A1" s="1" t="s">
        <v>0</v>
      </c>
      <c r="C1" s="1" t="s">
        <v>1</v>
      </c>
      <c r="D1" s="1" t="s">
        <v>2</v>
      </c>
      <c r="E1" s="670" t="s">
        <v>3</v>
      </c>
      <c r="F1" s="671"/>
      <c r="G1" s="1" t="s">
        <v>4</v>
      </c>
      <c r="I1" s="1" t="s">
        <v>5</v>
      </c>
      <c r="J1" s="1" t="s">
        <v>6</v>
      </c>
      <c r="L1" s="1" t="s">
        <v>7</v>
      </c>
      <c r="M1" s="1" t="s">
        <v>8</v>
      </c>
      <c r="N1" s="1" t="s">
        <v>9</v>
      </c>
      <c r="P1" s="1" t="s">
        <v>7</v>
      </c>
      <c r="Q1" s="1" t="s">
        <v>10</v>
      </c>
      <c r="S1" s="1" t="s">
        <v>7</v>
      </c>
      <c r="T1" s="1" t="s">
        <v>10</v>
      </c>
      <c r="V1" s="1" t="s">
        <v>11</v>
      </c>
    </row>
    <row r="2" spans="1:23" ht="16.95" customHeight="1" x14ac:dyDescent="0.25">
      <c r="A2" s="2" t="s">
        <v>12</v>
      </c>
      <c r="B2" s="3" t="s">
        <v>13</v>
      </c>
      <c r="C2" s="4">
        <v>2010</v>
      </c>
      <c r="D2" s="2" t="s">
        <v>14</v>
      </c>
      <c r="E2" s="2" t="s">
        <v>15</v>
      </c>
      <c r="F2" s="3" t="s">
        <v>16</v>
      </c>
      <c r="G2" s="2" t="s">
        <v>17</v>
      </c>
      <c r="H2" s="2" t="s">
        <v>18</v>
      </c>
      <c r="I2" s="2" t="s">
        <v>19</v>
      </c>
      <c r="J2" s="2" t="s">
        <v>20</v>
      </c>
      <c r="K2" s="4">
        <v>801</v>
      </c>
      <c r="L2" s="2" t="s">
        <v>21</v>
      </c>
      <c r="M2" s="5">
        <v>11203020101</v>
      </c>
      <c r="N2" s="4">
        <v>11203010201</v>
      </c>
      <c r="P2" s="2" t="s">
        <v>21</v>
      </c>
      <c r="Q2" s="5">
        <v>5030301</v>
      </c>
      <c r="S2" s="2" t="s">
        <v>22</v>
      </c>
      <c r="T2" s="4">
        <v>303080201</v>
      </c>
      <c r="V2" s="2" t="s">
        <v>23</v>
      </c>
      <c r="W2" s="2" t="s">
        <v>24</v>
      </c>
    </row>
    <row r="3" spans="1:23" ht="16.95" customHeight="1" x14ac:dyDescent="0.25">
      <c r="A3" s="2" t="s">
        <v>25</v>
      </c>
      <c r="B3" s="3" t="s">
        <v>26</v>
      </c>
      <c r="C3" s="4">
        <v>2011</v>
      </c>
      <c r="D3" s="2" t="s">
        <v>27</v>
      </c>
      <c r="E3" s="2" t="s">
        <v>28</v>
      </c>
      <c r="F3" s="4" t="s">
        <v>29</v>
      </c>
      <c r="G3" s="2" t="s">
        <v>30</v>
      </c>
      <c r="H3" s="2" t="s">
        <v>31</v>
      </c>
      <c r="I3" s="2" t="s">
        <v>32</v>
      </c>
      <c r="J3" s="2" t="s">
        <v>33</v>
      </c>
      <c r="K3" s="4">
        <v>802</v>
      </c>
      <c r="L3" s="2" t="s">
        <v>34</v>
      </c>
      <c r="M3" s="4">
        <v>11202020101</v>
      </c>
      <c r="N3" s="4">
        <v>11202010201</v>
      </c>
      <c r="P3" s="2" t="s">
        <v>34</v>
      </c>
      <c r="Q3" s="4">
        <v>5030201</v>
      </c>
      <c r="S3" s="2" t="s">
        <v>35</v>
      </c>
      <c r="T3" s="4">
        <v>303080101</v>
      </c>
      <c r="V3" s="2" t="s">
        <v>36</v>
      </c>
      <c r="W3" s="2" t="s">
        <v>37</v>
      </c>
    </row>
    <row r="4" spans="1:23" ht="16.95" customHeight="1" x14ac:dyDescent="0.25">
      <c r="A4" s="2" t="s">
        <v>38</v>
      </c>
      <c r="B4" s="3" t="s">
        <v>39</v>
      </c>
      <c r="C4" s="4">
        <v>2012</v>
      </c>
      <c r="D4" s="6" t="s">
        <v>40</v>
      </c>
      <c r="E4" s="2" t="s">
        <v>41</v>
      </c>
      <c r="F4" s="4" t="s">
        <v>42</v>
      </c>
      <c r="G4" s="2" t="s">
        <v>43</v>
      </c>
      <c r="H4" s="2" t="s">
        <v>44</v>
      </c>
      <c r="I4" s="2" t="s">
        <v>45</v>
      </c>
      <c r="L4" s="2" t="s">
        <v>46</v>
      </c>
      <c r="M4" s="4">
        <v>11201020101</v>
      </c>
      <c r="N4" s="4">
        <v>11201010201</v>
      </c>
      <c r="P4" s="2" t="s">
        <v>46</v>
      </c>
      <c r="Q4" s="4">
        <v>5030101</v>
      </c>
      <c r="V4" s="2" t="s">
        <v>11</v>
      </c>
      <c r="W4" s="2" t="s">
        <v>47</v>
      </c>
    </row>
    <row r="5" spans="1:23" ht="16.95" customHeight="1" x14ac:dyDescent="0.25">
      <c r="A5" s="2" t="s">
        <v>48</v>
      </c>
      <c r="B5" s="3" t="s">
        <v>49</v>
      </c>
      <c r="C5" s="4">
        <v>2013</v>
      </c>
      <c r="D5" s="2" t="s">
        <v>50</v>
      </c>
      <c r="E5" s="2" t="s">
        <v>51</v>
      </c>
      <c r="F5" s="4" t="s">
        <v>52</v>
      </c>
      <c r="G5" s="2" t="s">
        <v>53</v>
      </c>
      <c r="H5" s="2" t="s">
        <v>54</v>
      </c>
      <c r="I5" s="2" t="s">
        <v>55</v>
      </c>
      <c r="P5" s="2" t="s">
        <v>56</v>
      </c>
      <c r="Q5" s="4">
        <v>5030403</v>
      </c>
    </row>
    <row r="6" spans="1:23" ht="16.95" customHeight="1" x14ac:dyDescent="0.25">
      <c r="A6" s="2" t="s">
        <v>57</v>
      </c>
      <c r="B6" s="3" t="s">
        <v>58</v>
      </c>
      <c r="C6" s="4">
        <v>2014</v>
      </c>
      <c r="E6" s="2" t="s">
        <v>59</v>
      </c>
      <c r="F6" s="4" t="s">
        <v>60</v>
      </c>
    </row>
    <row r="7" spans="1:23" ht="16.95" customHeight="1" x14ac:dyDescent="0.25">
      <c r="A7" s="2" t="s">
        <v>61</v>
      </c>
      <c r="B7" s="3" t="s">
        <v>62</v>
      </c>
      <c r="C7" s="4">
        <v>2015</v>
      </c>
      <c r="E7" s="2" t="s">
        <v>63</v>
      </c>
      <c r="F7" s="4" t="s">
        <v>64</v>
      </c>
    </row>
    <row r="8" spans="1:23" ht="16.95" customHeight="1" x14ac:dyDescent="0.25">
      <c r="A8" s="2" t="s">
        <v>65</v>
      </c>
      <c r="B8" s="3" t="s">
        <v>66</v>
      </c>
      <c r="C8" s="4">
        <v>2016</v>
      </c>
      <c r="E8" s="2" t="s">
        <v>67</v>
      </c>
      <c r="F8" s="4" t="s">
        <v>68</v>
      </c>
    </row>
    <row r="9" spans="1:23" ht="16.95" customHeight="1" x14ac:dyDescent="0.25">
      <c r="A9" s="2" t="s">
        <v>69</v>
      </c>
      <c r="B9" s="3" t="s">
        <v>70</v>
      </c>
      <c r="C9" s="4">
        <v>2017</v>
      </c>
      <c r="E9" s="2" t="s">
        <v>71</v>
      </c>
      <c r="F9" s="4" t="s">
        <v>72</v>
      </c>
    </row>
    <row r="10" spans="1:23" ht="16.95" customHeight="1" x14ac:dyDescent="0.25">
      <c r="A10" s="2" t="s">
        <v>73</v>
      </c>
      <c r="B10" s="3" t="s">
        <v>74</v>
      </c>
      <c r="C10" s="4">
        <v>2018</v>
      </c>
      <c r="E10" s="2" t="s">
        <v>75</v>
      </c>
      <c r="F10" s="4" t="s">
        <v>76</v>
      </c>
    </row>
    <row r="11" spans="1:23" ht="16.95" customHeight="1" x14ac:dyDescent="0.25">
      <c r="A11" s="2" t="s">
        <v>77</v>
      </c>
      <c r="B11" s="3" t="s">
        <v>78</v>
      </c>
      <c r="C11" s="4">
        <v>2019</v>
      </c>
      <c r="E11" s="2" t="s">
        <v>79</v>
      </c>
      <c r="F11" s="4" t="s">
        <v>80</v>
      </c>
    </row>
    <row r="12" spans="1:23" ht="16.95" customHeight="1" x14ac:dyDescent="0.25">
      <c r="A12" s="2" t="s">
        <v>81</v>
      </c>
      <c r="B12" s="4" t="s">
        <v>82</v>
      </c>
      <c r="C12" s="4">
        <v>2020</v>
      </c>
      <c r="E12" s="2" t="s">
        <v>83</v>
      </c>
      <c r="F12" s="4" t="s">
        <v>84</v>
      </c>
    </row>
    <row r="13" spans="1:23" ht="16.95" customHeight="1" x14ac:dyDescent="0.25">
      <c r="A13" s="2" t="s">
        <v>85</v>
      </c>
      <c r="B13" s="4" t="s">
        <v>86</v>
      </c>
      <c r="C13" s="4">
        <v>2021</v>
      </c>
      <c r="E13" s="2" t="s">
        <v>87</v>
      </c>
      <c r="F13" s="4" t="s">
        <v>88</v>
      </c>
    </row>
    <row r="14" spans="1:23" ht="16.95" customHeight="1" x14ac:dyDescent="0.25">
      <c r="C14" s="4">
        <v>2022</v>
      </c>
      <c r="E14" s="2" t="s">
        <v>89</v>
      </c>
      <c r="F14" s="4" t="s">
        <v>90</v>
      </c>
    </row>
    <row r="15" spans="1:23" ht="16.95" customHeight="1" x14ac:dyDescent="0.25">
      <c r="C15" s="4">
        <v>2023</v>
      </c>
      <c r="E15" s="2" t="s">
        <v>91</v>
      </c>
      <c r="F15" s="4" t="s">
        <v>92</v>
      </c>
    </row>
    <row r="16" spans="1:23" ht="16.95" customHeight="1" x14ac:dyDescent="0.25">
      <c r="C16" s="4">
        <v>2024</v>
      </c>
      <c r="E16" s="2" t="s">
        <v>93</v>
      </c>
      <c r="F16" s="4" t="s">
        <v>94</v>
      </c>
    </row>
    <row r="17" spans="3:6" ht="16.95" customHeight="1" x14ac:dyDescent="0.25">
      <c r="C17" s="4">
        <v>2025</v>
      </c>
      <c r="E17" s="2" t="s">
        <v>95</v>
      </c>
      <c r="F17" s="2" t="s">
        <v>96</v>
      </c>
    </row>
    <row r="18" spans="3:6" ht="16.95" customHeight="1" x14ac:dyDescent="0.25">
      <c r="C18" s="4">
        <v>2026</v>
      </c>
      <c r="E18" s="2" t="s">
        <v>97</v>
      </c>
      <c r="F18" s="2" t="s">
        <v>98</v>
      </c>
    </row>
    <row r="19" spans="3:6" ht="16.95" customHeight="1" x14ac:dyDescent="0.25">
      <c r="C19" s="4">
        <v>2027</v>
      </c>
      <c r="E19" s="2" t="s">
        <v>99</v>
      </c>
      <c r="F19" s="2" t="s">
        <v>100</v>
      </c>
    </row>
    <row r="20" spans="3:6" ht="16.95" customHeight="1" x14ac:dyDescent="0.25">
      <c r="C20" s="4">
        <v>2028</v>
      </c>
      <c r="E20" s="2" t="s">
        <v>101</v>
      </c>
      <c r="F20" s="2" t="s">
        <v>102</v>
      </c>
    </row>
    <row r="21" spans="3:6" ht="16.95" customHeight="1" x14ac:dyDescent="0.25">
      <c r="C21" s="4">
        <v>2029</v>
      </c>
      <c r="E21" s="2" t="s">
        <v>103</v>
      </c>
      <c r="F21" s="2" t="s">
        <v>104</v>
      </c>
    </row>
    <row r="22" spans="3:6" ht="16.95" customHeight="1" x14ac:dyDescent="0.25">
      <c r="E22" s="2" t="s">
        <v>105</v>
      </c>
      <c r="F22" s="2" t="s">
        <v>106</v>
      </c>
    </row>
    <row r="23" spans="3:6" ht="16.95" customHeight="1" x14ac:dyDescent="0.25">
      <c r="E23" s="2" t="s">
        <v>107</v>
      </c>
      <c r="F23" s="2" t="s">
        <v>108</v>
      </c>
    </row>
    <row r="24" spans="3:6" ht="16.95" customHeight="1" x14ac:dyDescent="0.25">
      <c r="E24" s="2" t="s">
        <v>109</v>
      </c>
      <c r="F24" s="2" t="s">
        <v>109</v>
      </c>
    </row>
    <row r="25" spans="3:6" ht="15.75" customHeight="1" x14ac:dyDescent="0.25">
      <c r="E25" s="2" t="s">
        <v>110</v>
      </c>
      <c r="F25" s="2" t="s">
        <v>110</v>
      </c>
    </row>
    <row r="26" spans="3:6" ht="15" customHeight="1" x14ac:dyDescent="0.25"/>
    <row r="27" spans="3:6" ht="15" customHeight="1" x14ac:dyDescent="0.25"/>
    <row r="28" spans="3:6" ht="15" customHeight="1" x14ac:dyDescent="0.25"/>
    <row r="29" spans="3:6" ht="15" customHeight="1" x14ac:dyDescent="0.25"/>
    <row r="30" spans="3:6" ht="15" customHeight="1" x14ac:dyDescent="0.25"/>
    <row r="31" spans="3:6" ht="15" customHeight="1" x14ac:dyDescent="0.25"/>
    <row r="32" spans="3:6"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mergeCells count="1">
    <mergeCell ref="E1:F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D1:J50"/>
  <sheetViews>
    <sheetView showRuler="0" workbookViewId="0">
      <selection activeCell="E13" sqref="E13"/>
    </sheetView>
  </sheetViews>
  <sheetFormatPr defaultColWidth="13.33203125" defaultRowHeight="13.2" x14ac:dyDescent="0.25"/>
  <cols>
    <col min="1" max="1" width="3.6640625" customWidth="1"/>
    <col min="2" max="2" width="1.6640625" customWidth="1"/>
    <col min="3" max="3" width="7.33203125" customWidth="1"/>
    <col min="4" max="4" width="6.5546875" customWidth="1"/>
    <col min="5" max="5" width="27.44140625" customWidth="1"/>
    <col min="6" max="6" width="4.6640625" customWidth="1"/>
    <col min="7" max="7" width="9.33203125" customWidth="1"/>
    <col min="8" max="8" width="13.5546875" customWidth="1"/>
    <col min="9" max="9" width="15.44140625" customWidth="1"/>
    <col min="10" max="10" width="4.44140625" customWidth="1"/>
    <col min="11" max="15" width="0" hidden="1"/>
  </cols>
  <sheetData>
    <row r="1" spans="4:10" ht="15.75" customHeight="1" x14ac:dyDescent="0.25"/>
    <row r="2" spans="4:10" ht="15.75" customHeight="1" x14ac:dyDescent="0.25"/>
    <row r="3" spans="4:10" ht="15.75" customHeight="1" x14ac:dyDescent="0.25"/>
    <row r="4" spans="4:10" ht="15.75" customHeight="1" x14ac:dyDescent="0.25"/>
    <row r="5" spans="4:10" ht="15.75" customHeight="1" x14ac:dyDescent="0.25"/>
    <row r="6" spans="4:10" ht="16.95" customHeight="1" x14ac:dyDescent="0.3">
      <c r="H6" s="7" t="s">
        <v>111</v>
      </c>
    </row>
    <row r="7" spans="4:10" ht="15.75" customHeight="1" x14ac:dyDescent="0.25"/>
    <row r="8" spans="4:10" ht="15.75" customHeight="1" x14ac:dyDescent="0.25"/>
    <row r="9" spans="4:10" ht="15.75" customHeight="1" x14ac:dyDescent="0.25"/>
    <row r="10" spans="4:10" ht="15.75" customHeight="1" x14ac:dyDescent="0.25"/>
    <row r="11" spans="4:10" ht="15.75" customHeight="1" x14ac:dyDescent="0.25">
      <c r="D11" s="13"/>
      <c r="E11" s="13"/>
      <c r="F11" s="13"/>
      <c r="G11" s="13"/>
      <c r="H11" s="13"/>
      <c r="I11" s="16"/>
      <c r="J11" s="13"/>
    </row>
    <row r="12" spans="4:10" ht="16.95" customHeight="1" x14ac:dyDescent="0.25">
      <c r="D12" s="8" t="s">
        <v>0</v>
      </c>
      <c r="E12" s="9" t="s">
        <v>971</v>
      </c>
      <c r="F12" s="17"/>
      <c r="G12" s="8" t="s">
        <v>2</v>
      </c>
      <c r="H12" s="10" t="s">
        <v>14</v>
      </c>
      <c r="J12" s="13"/>
    </row>
    <row r="13" spans="4:10" ht="16.95" customHeight="1" x14ac:dyDescent="0.25">
      <c r="D13" s="8" t="s">
        <v>1</v>
      </c>
      <c r="E13" s="11">
        <v>2026</v>
      </c>
      <c r="F13" s="17"/>
      <c r="G13" s="8" t="s">
        <v>112</v>
      </c>
      <c r="H13" s="10" t="s">
        <v>107</v>
      </c>
      <c r="I13" s="12" t="str">
        <f>VLOOKUP(H13,Opciones!$E$2:$F$25,2,FALSE)</f>
        <v>Publico</v>
      </c>
      <c r="J13" s="13"/>
    </row>
    <row r="14" spans="4:10" ht="16.95" customHeight="1" x14ac:dyDescent="0.25">
      <c r="D14" s="8" t="s">
        <v>113</v>
      </c>
      <c r="E14" s="10" t="s">
        <v>17</v>
      </c>
      <c r="F14" s="13"/>
      <c r="G14" s="8" t="s">
        <v>11</v>
      </c>
      <c r="H14" s="10" t="s">
        <v>23</v>
      </c>
      <c r="I14" s="12" t="str">
        <f>VLOOKUP(E14,Opciones!$G$2:$H$5,2,0)</f>
        <v>EURO_ESP</v>
      </c>
      <c r="J14" s="13"/>
    </row>
    <row r="15" spans="4:10" ht="15.75" customHeight="1" x14ac:dyDescent="0.25">
      <c r="D15" s="13"/>
      <c r="E15" s="13"/>
      <c r="F15" s="13"/>
      <c r="G15" s="13"/>
      <c r="H15" s="13"/>
      <c r="I15" s="13" t="str">
        <f>VLOOKUP(H14,Opciones!$V$2:$W$4,2,0)</f>
        <v>Totc2</v>
      </c>
      <c r="J15" s="13"/>
    </row>
    <row r="16" spans="4:10" ht="16.95" customHeight="1" x14ac:dyDescent="0.25">
      <c r="D16" s="13"/>
      <c r="E16" s="14" t="s">
        <v>114</v>
      </c>
      <c r="F16" s="14"/>
      <c r="G16" s="15" t="s">
        <v>115</v>
      </c>
      <c r="I16" s="13"/>
      <c r="J16" s="13"/>
    </row>
    <row r="17" ht="15.75" customHeight="1" x14ac:dyDescent="0.25"/>
    <row r="18" ht="15.75" customHeight="1" x14ac:dyDescent="0.25"/>
    <row r="19" ht="15" hidden="1" customHeight="1" x14ac:dyDescent="0.25"/>
    <row r="20" ht="15" hidden="1" customHeight="1" x14ac:dyDescent="0.25"/>
    <row r="21" ht="15" hidden="1" customHeight="1" x14ac:dyDescent="0.25"/>
    <row r="22" ht="15" hidden="1" customHeight="1" x14ac:dyDescent="0.25"/>
    <row r="23" ht="15" hidden="1" customHeight="1" x14ac:dyDescent="0.25"/>
    <row r="24" ht="15" hidden="1" customHeight="1" x14ac:dyDescent="0.25"/>
    <row r="25" ht="15" hidden="1" customHeight="1" x14ac:dyDescent="0.25"/>
    <row r="26" ht="15" hidden="1" customHeight="1" x14ac:dyDescent="0.25"/>
    <row r="27" ht="15" hidden="1" customHeight="1" x14ac:dyDescent="0.25"/>
    <row r="28" ht="15" hidden="1" customHeight="1" x14ac:dyDescent="0.25"/>
    <row r="29" ht="15" hidden="1" customHeight="1" x14ac:dyDescent="0.25"/>
    <row r="30" ht="15" hidden="1" customHeight="1" x14ac:dyDescent="0.25"/>
    <row r="31" ht="15" hidden="1" customHeight="1" x14ac:dyDescent="0.25"/>
    <row r="32" ht="15" hidden="1" customHeight="1" x14ac:dyDescent="0.25"/>
    <row r="33" spans="5:9" ht="15" hidden="1" customHeight="1" x14ac:dyDescent="0.25"/>
    <row r="34" spans="5:9" ht="15" hidden="1" customHeight="1" x14ac:dyDescent="0.25"/>
    <row r="35" spans="5:9" ht="15" hidden="1" customHeight="1" x14ac:dyDescent="0.25"/>
    <row r="36" spans="5:9" ht="15" hidden="1" customHeight="1" x14ac:dyDescent="0.25"/>
    <row r="37" spans="5:9" ht="15" hidden="1" customHeight="1" x14ac:dyDescent="0.25"/>
    <row r="38" spans="5:9" ht="15" hidden="1" customHeight="1" x14ac:dyDescent="0.25"/>
    <row r="39" spans="5:9" ht="15" hidden="1" customHeight="1" x14ac:dyDescent="0.25">
      <c r="E39" s="671"/>
      <c r="F39" s="671"/>
      <c r="G39" s="671"/>
      <c r="H39" s="671"/>
      <c r="I39" s="671"/>
    </row>
    <row r="40" spans="5:9" ht="15" hidden="1" customHeight="1" x14ac:dyDescent="0.25"/>
    <row r="41" spans="5:9" ht="15" hidden="1" customHeight="1" x14ac:dyDescent="0.25"/>
    <row r="42" spans="5:9" ht="15" hidden="1" customHeight="1" x14ac:dyDescent="0.25"/>
    <row r="43" spans="5:9" ht="15" customHeight="1" x14ac:dyDescent="0.25"/>
    <row r="44" spans="5:9" ht="15" customHeight="1" x14ac:dyDescent="0.25"/>
    <row r="45" spans="5:9" ht="15" customHeight="1" x14ac:dyDescent="0.25"/>
    <row r="46" spans="5:9" ht="15" customHeight="1" x14ac:dyDescent="0.25"/>
    <row r="47" spans="5:9" ht="15" customHeight="1" x14ac:dyDescent="0.25"/>
    <row r="48" spans="5:9" ht="15" customHeight="1" x14ac:dyDescent="0.25"/>
    <row r="49" ht="15" customHeight="1" x14ac:dyDescent="0.25"/>
    <row r="50" ht="15" customHeight="1" x14ac:dyDescent="0.25"/>
  </sheetData>
  <mergeCells count="2">
    <mergeCell ref="H39:I39"/>
    <mergeCell ref="E39:G39"/>
  </mergeCells>
  <dataValidations count="5">
    <dataValidation type="list" allowBlank="1" sqref="G32" xr:uid="{00000000-0002-0000-0200-000001000000}">
      <formula1>"2009,2010,2011,2012,2013,2014,2015,2016,2017,2018,2019,2020,2021"</formula1>
    </dataValidation>
    <dataValidation type="list" allowBlank="1" sqref="G36" xr:uid="{00000000-0002-0000-0200-000002000000}">
      <formula1>"Periodic,YTD"</formula1>
    </dataValidation>
    <dataValidation type="list" allowBlank="1" sqref="G35" xr:uid="{00000000-0002-0000-0200-000003000000}">
      <formula1>"[ICP None],[ICP Top]"</formula1>
    </dataValidation>
    <dataValidation type="list" allowBlank="1" sqref="G33" xr:uid="{00000000-0002-0000-0200-000004000000}">
      <formula1>"M01,M02,M03,M04,M05,M06,M07,M08,M09,M10,M11,M12,M13"</formula1>
    </dataValidation>
    <dataValidation type="list" allowBlank="1" sqref="G34" xr:uid="{00000000-0002-0000-0200-000005000000}">
      <formula1>"ACTUAL_CO,ACTUAL"</formula1>
    </dataValidation>
  </dataValidations>
  <pageMargins left="0.75" right="0.75" top="1" bottom="1" header="0.5" footer="0.5"/>
  <extLst>
    <ext xmlns:x14="http://schemas.microsoft.com/office/spreadsheetml/2009/9/main" uri="{CCE6A557-97BC-4b89-ADB6-D9C93CAAB3DF}">
      <x14:dataValidations xmlns:xm="http://schemas.microsoft.com/office/excel/2006/main" count="1">
        <x14:dataValidation type="list" allowBlank="1" xr:uid="{00000000-0002-0000-0200-000000000000}">
          <x14:formula1>
            <xm:f>Opciones!$V$2:$V$4</xm:f>
          </x14:formula1>
          <xm:sqref>H14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61B4C-2A4F-449C-AE59-E6D1CD29C8B0}">
  <sheetPr codeName="Sheet4">
    <pageSetUpPr fitToPage="1"/>
  </sheetPr>
  <dimension ref="A1:AR175"/>
  <sheetViews>
    <sheetView tabSelected="1" zoomScale="60" zoomScaleNormal="60" workbookViewId="0"/>
  </sheetViews>
  <sheetFormatPr defaultColWidth="9.33203125" defaultRowHeight="13.2" x14ac:dyDescent="0.3"/>
  <cols>
    <col min="1" max="1" width="9.33203125" style="47"/>
    <col min="2" max="2" width="35.44140625" style="47" customWidth="1"/>
    <col min="3" max="3" width="36.44140625" style="47" bestFit="1" customWidth="1"/>
    <col min="4" max="4" width="14.33203125" style="47" customWidth="1"/>
    <col min="5" max="6" width="9.33203125" style="47"/>
    <col min="7" max="8" width="9.33203125" style="54"/>
    <col min="9" max="9" width="9.33203125" style="455"/>
    <col min="10" max="11" width="9.33203125" style="54"/>
    <col min="12" max="12" width="36.44140625" style="54" bestFit="1" customWidth="1"/>
    <col min="13" max="13" width="9.33203125" style="54"/>
    <col min="14" max="14" width="36.44140625" style="54" bestFit="1" customWidth="1"/>
    <col min="15" max="25" width="9.33203125" style="54"/>
    <col min="26" max="16384" width="9.33203125" style="47"/>
  </cols>
  <sheetData>
    <row r="1" spans="1:44" ht="18.45" customHeight="1" x14ac:dyDescent="0.3">
      <c r="A1" s="55"/>
      <c r="AE1" s="57"/>
      <c r="AF1" s="57"/>
      <c r="AG1" s="57"/>
      <c r="AH1" s="59"/>
      <c r="AI1" s="59"/>
      <c r="AJ1" s="59"/>
      <c r="AK1" s="59"/>
      <c r="AL1" s="59"/>
      <c r="AM1" s="59"/>
      <c r="AN1" s="59"/>
      <c r="AO1" s="59"/>
      <c r="AP1" s="59"/>
      <c r="AQ1" s="57"/>
      <c r="AR1" s="57"/>
    </row>
    <row r="2" spans="1:44" x14ac:dyDescent="0.3">
      <c r="AE2" s="57"/>
      <c r="AF2" s="57"/>
      <c r="AG2" s="57"/>
      <c r="AH2" s="59"/>
      <c r="AI2" s="59"/>
      <c r="AJ2" s="59"/>
      <c r="AK2" s="59"/>
      <c r="AL2" s="59"/>
      <c r="AM2" s="59" t="s">
        <v>382</v>
      </c>
      <c r="AN2" s="59"/>
      <c r="AO2" s="59"/>
      <c r="AP2" s="59"/>
      <c r="AQ2" s="57"/>
      <c r="AR2" s="57"/>
    </row>
    <row r="3" spans="1:44" x14ac:dyDescent="0.3">
      <c r="AE3" s="57"/>
      <c r="AF3" s="57"/>
      <c r="AG3" s="57"/>
      <c r="AH3" s="59"/>
      <c r="AI3" s="59"/>
      <c r="AJ3" s="59"/>
      <c r="AK3" s="59"/>
      <c r="AL3" s="59"/>
      <c r="AM3" s="59" t="s">
        <v>346</v>
      </c>
      <c r="AN3" s="59"/>
      <c r="AO3" s="59"/>
      <c r="AP3" s="59"/>
      <c r="AQ3" s="57"/>
      <c r="AR3" s="57"/>
    </row>
    <row r="4" spans="1:44" ht="48.45" customHeight="1" thickBot="1" x14ac:dyDescent="0.6">
      <c r="B4" s="108" t="str">
        <f>IF(Index!$AJ$5=1,K4,M4)</f>
        <v xml:space="preserve">Índice </v>
      </c>
      <c r="D4" s="111" t="s">
        <v>459</v>
      </c>
      <c r="K4" s="61" t="s">
        <v>116</v>
      </c>
      <c r="M4" s="61" t="s">
        <v>368</v>
      </c>
      <c r="AE4" s="57"/>
      <c r="AF4" s="57"/>
      <c r="AG4" s="57"/>
      <c r="AH4" s="59"/>
      <c r="AI4" s="59"/>
      <c r="AJ4" s="59"/>
      <c r="AK4" s="59"/>
      <c r="AL4" s="59"/>
      <c r="AM4" s="59"/>
      <c r="AN4" s="59"/>
      <c r="AO4" s="59"/>
      <c r="AP4" s="59"/>
      <c r="AQ4" s="57"/>
      <c r="AR4" s="57"/>
    </row>
    <row r="5" spans="1:44" ht="17.399999999999999" thickBot="1" x14ac:dyDescent="0.4">
      <c r="D5" s="64" t="s">
        <v>346</v>
      </c>
      <c r="E5" s="48"/>
      <c r="AE5" s="57"/>
      <c r="AF5" s="57"/>
      <c r="AG5" s="57"/>
      <c r="AH5" s="59"/>
      <c r="AI5" s="59"/>
      <c r="AJ5" s="59">
        <f>IF(D5="English",2,1)</f>
        <v>1</v>
      </c>
      <c r="AK5" s="59"/>
      <c r="AL5" s="59"/>
      <c r="AM5" s="59"/>
      <c r="AN5" s="59"/>
      <c r="AO5" s="59"/>
      <c r="AP5" s="59"/>
      <c r="AQ5" s="57"/>
      <c r="AR5" s="57"/>
    </row>
    <row r="6" spans="1:44" ht="19.2" x14ac:dyDescent="0.4">
      <c r="B6" s="115" t="str">
        <f>IF(Index!$AJ$5=1,K6,M6)</f>
        <v>1. DATOS SIGNIFICATIVOS</v>
      </c>
      <c r="C6" s="116"/>
      <c r="E6" s="48"/>
      <c r="K6" s="62" t="s">
        <v>675</v>
      </c>
      <c r="M6" s="62" t="s">
        <v>676</v>
      </c>
      <c r="AE6" s="57"/>
      <c r="AF6" s="57"/>
      <c r="AG6" s="57"/>
      <c r="AH6" s="59"/>
      <c r="AI6" s="59"/>
      <c r="AJ6" s="59"/>
      <c r="AK6" s="59"/>
      <c r="AL6" s="59"/>
      <c r="AM6" s="59"/>
      <c r="AN6" s="59"/>
      <c r="AO6" s="59"/>
      <c r="AP6" s="59"/>
      <c r="AQ6" s="57"/>
      <c r="AR6" s="57"/>
    </row>
    <row r="7" spans="1:44" ht="17.7" customHeight="1" x14ac:dyDescent="0.3">
      <c r="AE7" s="57"/>
      <c r="AF7" s="57"/>
      <c r="AG7" s="57"/>
      <c r="AH7" s="59"/>
      <c r="AI7" s="59"/>
      <c r="AJ7" s="59"/>
      <c r="AK7" s="59"/>
      <c r="AL7" s="59"/>
      <c r="AM7" s="59"/>
      <c r="AN7" s="59"/>
      <c r="AO7" s="59"/>
      <c r="AP7" s="59"/>
      <c r="AQ7" s="57"/>
      <c r="AR7" s="57"/>
    </row>
    <row r="8" spans="1:44" ht="19.2" x14ac:dyDescent="0.4">
      <c r="B8" s="115" t="str">
        <f>IF(Index!$AJ$5=1,K8,M8)</f>
        <v xml:space="preserve">2. BALANCE </v>
      </c>
      <c r="C8" s="116"/>
      <c r="K8" s="62" t="s">
        <v>677</v>
      </c>
      <c r="M8" s="62" t="s">
        <v>681</v>
      </c>
      <c r="AE8" s="57"/>
      <c r="AF8" s="57"/>
      <c r="AG8" s="57"/>
      <c r="AH8" s="59"/>
      <c r="AI8" s="59"/>
      <c r="AJ8" s="59"/>
      <c r="AK8" s="59"/>
      <c r="AL8" s="59"/>
      <c r="AM8" s="59"/>
      <c r="AN8" s="59"/>
      <c r="AO8" s="59"/>
      <c r="AP8" s="59"/>
      <c r="AQ8" s="57"/>
      <c r="AR8" s="57"/>
    </row>
    <row r="9" spans="1:44" s="50" customFormat="1" ht="19.2" customHeight="1" x14ac:dyDescent="0.35">
      <c r="B9" s="74" t="str">
        <f>IF(Index!$AJ$5=1,L9,N9)</f>
        <v xml:space="preserve">2.1 Balance </v>
      </c>
      <c r="G9" s="63"/>
      <c r="H9" s="63"/>
      <c r="I9" s="56"/>
      <c r="J9" s="63"/>
      <c r="K9" s="63"/>
      <c r="L9" s="63" t="s">
        <v>117</v>
      </c>
      <c r="M9" s="63"/>
      <c r="N9" s="63" t="s">
        <v>369</v>
      </c>
      <c r="O9" s="63"/>
      <c r="P9" s="63"/>
      <c r="Q9" s="63"/>
      <c r="R9" s="63"/>
      <c r="S9" s="63"/>
      <c r="T9" s="63"/>
      <c r="U9" s="63"/>
      <c r="V9" s="63"/>
      <c r="W9" s="63"/>
      <c r="X9" s="63"/>
      <c r="Y9" s="63"/>
      <c r="AE9" s="58"/>
      <c r="AF9" s="58"/>
      <c r="AG9" s="58"/>
      <c r="AH9" s="60"/>
      <c r="AI9" s="60"/>
      <c r="AJ9" s="60"/>
      <c r="AK9" s="60"/>
      <c r="AL9" s="60"/>
      <c r="AM9" s="60"/>
      <c r="AN9" s="60"/>
      <c r="AO9" s="60"/>
      <c r="AP9" s="60"/>
      <c r="AQ9" s="58"/>
      <c r="AR9" s="58"/>
    </row>
    <row r="10" spans="1:44" s="50" customFormat="1" ht="19.2" customHeight="1" x14ac:dyDescent="0.35">
      <c r="B10" s="74" t="str">
        <f>IF(Index!$AJ$5=1,L10,N10)</f>
        <v>2.2 Recursos</v>
      </c>
      <c r="G10" s="63"/>
      <c r="H10" s="63"/>
      <c r="I10" s="56"/>
      <c r="J10" s="63"/>
      <c r="K10" s="63"/>
      <c r="L10" s="63" t="s">
        <v>118</v>
      </c>
      <c r="M10" s="63"/>
      <c r="N10" s="63" t="s">
        <v>370</v>
      </c>
      <c r="O10" s="63"/>
      <c r="P10" s="63"/>
      <c r="Q10" s="63"/>
      <c r="R10" s="63"/>
      <c r="S10" s="63"/>
      <c r="T10" s="63"/>
      <c r="U10" s="63"/>
      <c r="V10" s="63"/>
      <c r="W10" s="63"/>
      <c r="X10" s="63"/>
      <c r="Y10" s="63"/>
      <c r="AE10" s="58"/>
      <c r="AF10" s="58"/>
      <c r="AG10" s="58"/>
      <c r="AH10" s="58"/>
      <c r="AI10" s="58"/>
      <c r="AJ10" s="58"/>
      <c r="AK10" s="58"/>
      <c r="AL10" s="58"/>
      <c r="AM10" s="58"/>
      <c r="AN10" s="58"/>
      <c r="AO10" s="58"/>
      <c r="AP10" s="58"/>
      <c r="AQ10" s="58"/>
      <c r="AR10" s="58"/>
    </row>
    <row r="11" spans="1:44" s="50" customFormat="1" ht="19.2" customHeight="1" x14ac:dyDescent="0.35">
      <c r="B11" s="74" t="str">
        <f>IF(Index!$AJ$5=1,L11,N11)</f>
        <v>2.3 Inversión crediticia</v>
      </c>
      <c r="G11" s="63"/>
      <c r="H11" s="63"/>
      <c r="I11" s="56"/>
      <c r="J11" s="63"/>
      <c r="K11" s="63"/>
      <c r="L11" s="63" t="s">
        <v>119</v>
      </c>
      <c r="M11" s="63"/>
      <c r="N11" s="63" t="s">
        <v>376</v>
      </c>
      <c r="O11" s="63"/>
      <c r="P11" s="63"/>
      <c r="Q11" s="63"/>
      <c r="R11" s="63"/>
      <c r="S11" s="63"/>
      <c r="T11" s="63"/>
      <c r="U11" s="63"/>
      <c r="V11" s="63"/>
      <c r="W11" s="63"/>
      <c r="X11" s="63"/>
      <c r="Y11" s="63"/>
      <c r="AE11" s="58"/>
      <c r="AF11" s="58"/>
      <c r="AG11" s="58"/>
      <c r="AH11" s="58"/>
      <c r="AI11" s="58"/>
      <c r="AJ11" s="58"/>
      <c r="AK11" s="58"/>
      <c r="AL11" s="58"/>
      <c r="AM11" s="58"/>
      <c r="AN11" s="58"/>
      <c r="AO11" s="58"/>
      <c r="AP11" s="58"/>
      <c r="AQ11" s="58"/>
      <c r="AR11" s="58"/>
    </row>
    <row r="12" spans="1:44" s="50" customFormat="1" ht="19.2" customHeight="1" x14ac:dyDescent="0.35">
      <c r="A12" s="74"/>
      <c r="B12" s="74" t="str">
        <f>IF(Index!$AJ$5=1,L12,N12)</f>
        <v>2.4 Calidad crediticia</v>
      </c>
      <c r="G12" s="63"/>
      <c r="H12" s="63"/>
      <c r="I12" s="56"/>
      <c r="J12" s="63"/>
      <c r="K12" s="63"/>
      <c r="L12" s="63" t="s">
        <v>120</v>
      </c>
      <c r="M12" s="63"/>
      <c r="N12" s="63" t="s">
        <v>371</v>
      </c>
      <c r="O12" s="63"/>
      <c r="P12" s="63"/>
      <c r="Q12" s="63"/>
      <c r="R12" s="63"/>
      <c r="S12" s="63"/>
      <c r="T12" s="63"/>
      <c r="U12" s="63"/>
      <c r="V12" s="63"/>
      <c r="W12" s="63"/>
      <c r="X12" s="63"/>
      <c r="Y12" s="63"/>
      <c r="AE12" s="58"/>
      <c r="AF12" s="58"/>
      <c r="AG12" s="58"/>
      <c r="AH12" s="58"/>
      <c r="AI12" s="58"/>
      <c r="AJ12" s="58"/>
      <c r="AK12" s="58"/>
      <c r="AL12" s="58"/>
      <c r="AM12" s="58"/>
      <c r="AN12" s="58"/>
      <c r="AO12" s="58"/>
      <c r="AP12" s="58"/>
      <c r="AQ12" s="58"/>
      <c r="AR12" s="58"/>
    </row>
    <row r="13" spans="1:44" s="50" customFormat="1" ht="19.2" customHeight="1" x14ac:dyDescent="0.35">
      <c r="A13" s="74"/>
      <c r="B13" s="74" t="str">
        <f>IF(Index!$AJ$5=1,L13,N13)</f>
        <v>2.5 Solvenica y ratings</v>
      </c>
      <c r="G13" s="63"/>
      <c r="H13" s="63"/>
      <c r="I13" s="56"/>
      <c r="J13" s="63"/>
      <c r="K13" s="63"/>
      <c r="L13" s="63" t="s">
        <v>374</v>
      </c>
      <c r="M13" s="63"/>
      <c r="N13" s="63" t="s">
        <v>375</v>
      </c>
      <c r="O13" s="63"/>
      <c r="P13" s="63"/>
      <c r="Q13" s="63"/>
      <c r="R13" s="63"/>
      <c r="S13" s="63"/>
      <c r="T13" s="63"/>
      <c r="U13" s="63"/>
      <c r="V13" s="63"/>
      <c r="W13" s="63"/>
      <c r="X13" s="63"/>
      <c r="Y13" s="63"/>
      <c r="AE13" s="58"/>
      <c r="AF13" s="58"/>
      <c r="AG13" s="58"/>
      <c r="AH13" s="58"/>
      <c r="AI13" s="58"/>
      <c r="AJ13" s="58"/>
      <c r="AK13" s="58"/>
      <c r="AL13" s="58"/>
      <c r="AM13" s="58"/>
      <c r="AN13" s="58"/>
      <c r="AO13" s="58"/>
      <c r="AP13" s="58"/>
      <c r="AQ13" s="58"/>
      <c r="AR13" s="58"/>
    </row>
    <row r="14" spans="1:44" s="50" customFormat="1" ht="19.2" customHeight="1" x14ac:dyDescent="0.35">
      <c r="A14" s="74"/>
      <c r="B14" s="74" t="str">
        <f>IF(Index!$AJ$5=1,L14,N14)</f>
        <v>2.6 Patrimonio neto</v>
      </c>
      <c r="G14" s="63"/>
      <c r="H14" s="63"/>
      <c r="I14" s="56"/>
      <c r="J14" s="63"/>
      <c r="K14" s="63"/>
      <c r="L14" s="63" t="s">
        <v>373</v>
      </c>
      <c r="M14" s="63"/>
      <c r="N14" s="63" t="s">
        <v>372</v>
      </c>
      <c r="O14" s="63"/>
      <c r="P14" s="63"/>
      <c r="Q14" s="63"/>
      <c r="R14" s="63"/>
      <c r="S14" s="63"/>
      <c r="T14" s="63"/>
      <c r="U14" s="63"/>
      <c r="V14" s="63"/>
      <c r="W14" s="63"/>
      <c r="X14" s="63"/>
      <c r="Y14" s="63"/>
      <c r="AE14" s="58"/>
      <c r="AF14" s="58"/>
      <c r="AG14" s="58"/>
      <c r="AH14" s="58"/>
      <c r="AI14" s="58"/>
      <c r="AJ14" s="58"/>
      <c r="AK14" s="58"/>
      <c r="AL14" s="58"/>
      <c r="AM14" s="58"/>
      <c r="AN14" s="58"/>
      <c r="AO14" s="58"/>
      <c r="AP14" s="58"/>
      <c r="AQ14" s="58"/>
      <c r="AR14" s="58"/>
    </row>
    <row r="15" spans="1:44" ht="17.7" customHeight="1" x14ac:dyDescent="0.3">
      <c r="AE15" s="57"/>
      <c r="AF15" s="57"/>
      <c r="AG15" s="57"/>
      <c r="AH15" s="59"/>
      <c r="AI15" s="59"/>
      <c r="AJ15" s="59"/>
      <c r="AK15" s="59"/>
      <c r="AL15" s="59"/>
      <c r="AM15" s="59"/>
      <c r="AN15" s="59"/>
      <c r="AO15" s="59"/>
      <c r="AP15" s="59"/>
      <c r="AQ15" s="57"/>
      <c r="AR15" s="57"/>
    </row>
    <row r="16" spans="1:44" ht="19.2" x14ac:dyDescent="0.4">
      <c r="B16" s="115" t="str">
        <f>IF(Index!$AJ$5=1,K16,M16)</f>
        <v>3. P&amp;L</v>
      </c>
      <c r="C16" s="116"/>
      <c r="K16" s="62" t="s">
        <v>121</v>
      </c>
      <c r="M16" s="62" t="s">
        <v>121</v>
      </c>
      <c r="AE16" s="57"/>
      <c r="AF16" s="57"/>
      <c r="AG16" s="57"/>
      <c r="AH16" s="57"/>
      <c r="AI16" s="57"/>
      <c r="AJ16" s="57"/>
      <c r="AK16" s="57"/>
      <c r="AL16" s="57"/>
      <c r="AM16" s="57"/>
      <c r="AN16" s="57"/>
      <c r="AO16" s="57"/>
      <c r="AP16" s="57"/>
      <c r="AQ16" s="57"/>
      <c r="AR16" s="57"/>
    </row>
    <row r="17" spans="1:44" s="50" customFormat="1" ht="19.2" customHeight="1" x14ac:dyDescent="0.35">
      <c r="B17" s="74" t="str">
        <f>IF(Index!$AJ$5=1,L17,N17)</f>
        <v>3.1 Resultados</v>
      </c>
      <c r="G17" s="63"/>
      <c r="H17" s="63"/>
      <c r="I17" s="56"/>
      <c r="J17" s="63"/>
      <c r="K17" s="63"/>
      <c r="L17" s="63" t="s">
        <v>122</v>
      </c>
      <c r="M17" s="63"/>
      <c r="N17" s="63" t="s">
        <v>377</v>
      </c>
      <c r="O17" s="63"/>
      <c r="P17" s="63"/>
      <c r="Q17" s="63"/>
      <c r="R17" s="63"/>
      <c r="S17" s="63"/>
      <c r="T17" s="63"/>
      <c r="U17" s="63"/>
      <c r="V17" s="63"/>
      <c r="W17" s="63"/>
      <c r="X17" s="63"/>
      <c r="Y17" s="63"/>
      <c r="AE17" s="58"/>
      <c r="AF17" s="58"/>
      <c r="AG17" s="58"/>
      <c r="AH17" s="60"/>
      <c r="AI17" s="60"/>
      <c r="AJ17" s="60"/>
      <c r="AK17" s="60"/>
      <c r="AL17" s="60"/>
      <c r="AM17" s="60"/>
      <c r="AN17" s="60"/>
      <c r="AO17" s="60"/>
      <c r="AP17" s="60"/>
      <c r="AQ17" s="58"/>
      <c r="AR17" s="58"/>
    </row>
    <row r="18" spans="1:44" s="50" customFormat="1" ht="19.2" customHeight="1" x14ac:dyDescent="0.35">
      <c r="B18" s="74" t="str">
        <f>IF(Index!$AJ$5=1,L18,N18)</f>
        <v>3.2 Comisiones</v>
      </c>
      <c r="G18" s="63"/>
      <c r="H18" s="63"/>
      <c r="I18" s="56"/>
      <c r="J18" s="63"/>
      <c r="K18" s="63"/>
      <c r="L18" s="63" t="s">
        <v>123</v>
      </c>
      <c r="M18" s="63"/>
      <c r="N18" s="63" t="s">
        <v>381</v>
      </c>
      <c r="O18" s="63"/>
      <c r="P18" s="63"/>
      <c r="Q18" s="63"/>
      <c r="R18" s="63"/>
      <c r="S18" s="63"/>
      <c r="T18" s="63"/>
      <c r="U18" s="63"/>
      <c r="V18" s="63"/>
      <c r="W18" s="63"/>
      <c r="X18" s="63"/>
      <c r="Y18" s="63"/>
      <c r="AE18" s="58"/>
      <c r="AF18" s="58"/>
      <c r="AG18" s="58"/>
      <c r="AH18" s="58"/>
      <c r="AI18" s="58"/>
      <c r="AJ18" s="58"/>
      <c r="AK18" s="58"/>
      <c r="AL18" s="58"/>
      <c r="AM18" s="58"/>
      <c r="AN18" s="58"/>
      <c r="AO18" s="58"/>
      <c r="AP18" s="58"/>
      <c r="AQ18" s="58"/>
      <c r="AR18" s="58"/>
    </row>
    <row r="19" spans="1:44" s="50" customFormat="1" ht="19.2" customHeight="1" x14ac:dyDescent="0.35">
      <c r="B19" s="74" t="str">
        <f>IF(Index!$AJ$5=1,L19,N19)</f>
        <v>3.3 Rendimientos y costes</v>
      </c>
      <c r="G19" s="63"/>
      <c r="H19" s="63"/>
      <c r="I19" s="56"/>
      <c r="J19" s="63"/>
      <c r="K19" s="63"/>
      <c r="L19" s="63" t="s">
        <v>124</v>
      </c>
      <c r="M19" s="63"/>
      <c r="N19" s="63" t="s">
        <v>378</v>
      </c>
      <c r="O19" s="63"/>
      <c r="P19" s="63"/>
      <c r="Q19" s="63"/>
      <c r="R19" s="63"/>
      <c r="S19" s="63"/>
      <c r="T19" s="63"/>
      <c r="U19" s="63"/>
      <c r="V19" s="63"/>
      <c r="W19" s="63"/>
      <c r="X19" s="63"/>
      <c r="Y19" s="63"/>
      <c r="AE19" s="58"/>
      <c r="AF19" s="58"/>
      <c r="AG19" s="58"/>
      <c r="AH19" s="58"/>
      <c r="AI19" s="58"/>
      <c r="AJ19" s="58"/>
      <c r="AK19" s="58"/>
      <c r="AL19" s="58"/>
      <c r="AM19" s="58"/>
      <c r="AN19" s="58"/>
      <c r="AO19" s="58"/>
      <c r="AP19" s="58"/>
      <c r="AQ19" s="58"/>
      <c r="AR19" s="58"/>
    </row>
    <row r="20" spans="1:44" s="50" customFormat="1" ht="19.2" customHeight="1" x14ac:dyDescent="0.35">
      <c r="A20" s="74"/>
      <c r="B20" s="74" t="str">
        <f>IF(Index!$AJ$5=1,L20,N20)</f>
        <v>3.4 Contribución por segmento y geografía</v>
      </c>
      <c r="G20" s="63"/>
      <c r="H20" s="63"/>
      <c r="I20" s="56"/>
      <c r="J20" s="63"/>
      <c r="K20" s="63"/>
      <c r="L20" s="63" t="s">
        <v>893</v>
      </c>
      <c r="M20" s="63"/>
      <c r="N20" s="63" t="s">
        <v>889</v>
      </c>
      <c r="O20" s="63"/>
      <c r="P20" s="63"/>
      <c r="Q20" s="63"/>
      <c r="R20" s="63"/>
      <c r="S20" s="63"/>
      <c r="T20" s="63"/>
      <c r="U20" s="63"/>
      <c r="V20" s="63"/>
      <c r="W20" s="63"/>
      <c r="X20" s="63"/>
      <c r="Y20" s="63"/>
      <c r="AE20" s="58"/>
      <c r="AF20" s="58"/>
      <c r="AG20" s="58"/>
      <c r="AH20" s="58"/>
      <c r="AI20" s="58"/>
      <c r="AJ20" s="58"/>
      <c r="AK20" s="58"/>
      <c r="AL20" s="58"/>
      <c r="AM20" s="58"/>
      <c r="AN20" s="58"/>
      <c r="AO20" s="58"/>
      <c r="AP20" s="58"/>
      <c r="AQ20" s="58"/>
      <c r="AR20" s="58"/>
    </row>
    <row r="21" spans="1:44" ht="17.7" customHeight="1" x14ac:dyDescent="0.3">
      <c r="K21" s="54" t="s">
        <v>678</v>
      </c>
      <c r="M21" s="54" t="s">
        <v>678</v>
      </c>
      <c r="AE21" s="57"/>
      <c r="AF21" s="57"/>
      <c r="AG21" s="57"/>
      <c r="AH21" s="59"/>
      <c r="AI21" s="59"/>
      <c r="AJ21" s="59"/>
      <c r="AK21" s="59"/>
      <c r="AL21" s="59"/>
      <c r="AM21" s="59"/>
      <c r="AN21" s="59"/>
      <c r="AO21" s="59"/>
      <c r="AP21" s="59"/>
      <c r="AQ21" s="57"/>
      <c r="AR21" s="57"/>
    </row>
    <row r="22" spans="1:44" ht="19.2" x14ac:dyDescent="0.4">
      <c r="B22" s="115" t="str">
        <f>IF(Index!$AJ$5=1,K22,M22)</f>
        <v>4. VALOR AL ACCIONISTA (ACCIÓN)</v>
      </c>
      <c r="C22" s="116"/>
      <c r="K22" s="62" t="s">
        <v>679</v>
      </c>
      <c r="L22" s="63"/>
      <c r="M22" s="62" t="s">
        <v>682</v>
      </c>
      <c r="N22" s="63"/>
      <c r="O22" s="63"/>
      <c r="P22" s="63"/>
    </row>
    <row r="23" spans="1:44" ht="17.7" customHeight="1" x14ac:dyDescent="0.3">
      <c r="AE23" s="57"/>
      <c r="AF23" s="57"/>
      <c r="AG23" s="57"/>
      <c r="AH23" s="59"/>
      <c r="AI23" s="59"/>
      <c r="AJ23" s="59"/>
      <c r="AK23" s="59"/>
      <c r="AL23" s="59"/>
      <c r="AM23" s="59"/>
      <c r="AN23" s="59"/>
      <c r="AO23" s="59"/>
      <c r="AP23" s="59"/>
      <c r="AQ23" s="57"/>
      <c r="AR23" s="57"/>
    </row>
    <row r="24" spans="1:44" ht="19.2" x14ac:dyDescent="0.4">
      <c r="B24" s="115" t="str">
        <f>IF(Index!$AJ$5=1,K24,M24)</f>
        <v>5. MEDIDAS ALTERNATIVAS DE RENDIMIENTO (MAR)</v>
      </c>
      <c r="C24" s="116"/>
      <c r="K24" s="62" t="s">
        <v>680</v>
      </c>
      <c r="L24" s="63"/>
      <c r="M24" s="62" t="s">
        <v>895</v>
      </c>
      <c r="N24" s="63"/>
      <c r="O24" s="63"/>
      <c r="P24" s="63"/>
    </row>
    <row r="25" spans="1:44" s="50" customFormat="1" ht="19.2" customHeight="1" x14ac:dyDescent="0.35">
      <c r="B25" s="74" t="str">
        <f>IF(Index!$AJ$5=1,L25,N25)</f>
        <v>5.1 Ratios</v>
      </c>
      <c r="G25" s="63"/>
      <c r="H25" s="63"/>
      <c r="I25" s="56"/>
      <c r="J25" s="63"/>
      <c r="K25" s="63"/>
      <c r="L25" s="63" t="s">
        <v>125</v>
      </c>
      <c r="M25" s="63"/>
      <c r="N25" s="63" t="s">
        <v>379</v>
      </c>
      <c r="O25" s="63"/>
      <c r="P25" s="63"/>
      <c r="Q25" s="63"/>
      <c r="R25" s="63"/>
      <c r="S25" s="63"/>
      <c r="T25" s="63"/>
      <c r="U25" s="63"/>
      <c r="V25" s="63"/>
      <c r="W25" s="63"/>
      <c r="X25" s="63"/>
      <c r="Y25" s="63"/>
      <c r="AE25" s="58"/>
      <c r="AF25" s="58"/>
      <c r="AG25" s="58"/>
      <c r="AH25" s="60"/>
      <c r="AI25" s="60"/>
      <c r="AJ25" s="60"/>
      <c r="AK25" s="60"/>
      <c r="AL25" s="60"/>
      <c r="AM25" s="60"/>
      <c r="AN25" s="60"/>
      <c r="AO25" s="60"/>
      <c r="AP25" s="60"/>
      <c r="AQ25" s="58"/>
      <c r="AR25" s="58"/>
    </row>
    <row r="26" spans="1:44" s="50" customFormat="1" ht="19.2" customHeight="1" x14ac:dyDescent="0.35">
      <c r="B26" s="74" t="str">
        <f>IF(Index!$AJ$5=1,L26,N26)</f>
        <v>5.2 Relevancia del uso</v>
      </c>
      <c r="G26" s="63"/>
      <c r="H26" s="63"/>
      <c r="I26" s="56"/>
      <c r="J26" s="63"/>
      <c r="K26" s="63"/>
      <c r="L26" s="63" t="s">
        <v>126</v>
      </c>
      <c r="M26" s="63"/>
      <c r="N26" s="63" t="s">
        <v>380</v>
      </c>
      <c r="O26" s="63"/>
      <c r="P26" s="63"/>
      <c r="Q26" s="63"/>
      <c r="R26" s="63"/>
      <c r="S26" s="63"/>
      <c r="T26" s="63"/>
      <c r="U26" s="63"/>
      <c r="V26" s="63"/>
      <c r="W26" s="63"/>
      <c r="X26" s="63"/>
      <c r="Y26" s="63"/>
      <c r="AE26" s="58"/>
      <c r="AF26" s="58"/>
      <c r="AG26" s="58"/>
      <c r="AH26" s="58"/>
      <c r="AI26" s="58"/>
      <c r="AJ26" s="58"/>
      <c r="AK26" s="58"/>
      <c r="AL26" s="58"/>
      <c r="AM26" s="58"/>
      <c r="AN26" s="58"/>
      <c r="AO26" s="58"/>
      <c r="AP26" s="58"/>
      <c r="AQ26" s="58"/>
      <c r="AR26" s="58"/>
    </row>
    <row r="27" spans="1:44" ht="16.8" x14ac:dyDescent="0.35">
      <c r="A27" s="74"/>
      <c r="B27" s="74"/>
      <c r="C27" s="50"/>
      <c r="L27" s="63"/>
      <c r="N27" s="63"/>
    </row>
    <row r="28" spans="1:44" ht="16.8" x14ac:dyDescent="0.35">
      <c r="C28" s="50"/>
      <c r="L28" s="63"/>
      <c r="N28" s="63"/>
    </row>
    <row r="29" spans="1:44" ht="16.8" x14ac:dyDescent="0.35">
      <c r="C29" s="50"/>
      <c r="L29" s="63"/>
      <c r="N29" s="63"/>
    </row>
    <row r="30" spans="1:44" ht="16.8" x14ac:dyDescent="0.35">
      <c r="C30" s="50"/>
      <c r="L30" s="63"/>
      <c r="N30" s="63"/>
    </row>
    <row r="31" spans="1:44" ht="16.8" x14ac:dyDescent="0.35">
      <c r="C31" s="50"/>
      <c r="L31" s="63"/>
      <c r="N31" s="63"/>
    </row>
    <row r="32" spans="1:44" ht="16.8" x14ac:dyDescent="0.35">
      <c r="C32" s="50"/>
      <c r="L32" s="63"/>
      <c r="N32" s="63"/>
    </row>
    <row r="33" spans="3:14" ht="16.8" x14ac:dyDescent="0.35">
      <c r="C33" s="50"/>
      <c r="L33" s="63"/>
      <c r="N33" s="63"/>
    </row>
    <row r="34" spans="3:14" ht="16.8" x14ac:dyDescent="0.35">
      <c r="C34" s="50"/>
      <c r="L34" s="63"/>
      <c r="N34" s="63"/>
    </row>
    <row r="35" spans="3:14" ht="16.8" x14ac:dyDescent="0.35">
      <c r="C35" s="50"/>
      <c r="L35" s="63"/>
      <c r="N35" s="63"/>
    </row>
    <row r="36" spans="3:14" ht="16.8" x14ac:dyDescent="0.35">
      <c r="C36" s="50"/>
      <c r="L36" s="63"/>
      <c r="N36" s="63"/>
    </row>
    <row r="37" spans="3:14" ht="16.8" x14ac:dyDescent="0.35">
      <c r="C37" s="50"/>
      <c r="L37" s="63"/>
      <c r="N37" s="63"/>
    </row>
    <row r="38" spans="3:14" ht="16.8" x14ac:dyDescent="0.35">
      <c r="C38" s="50"/>
      <c r="L38" s="63"/>
      <c r="N38" s="63"/>
    </row>
    <row r="39" spans="3:14" ht="16.8" x14ac:dyDescent="0.35">
      <c r="C39" s="50"/>
      <c r="L39" s="63"/>
      <c r="N39" s="63"/>
    </row>
    <row r="40" spans="3:14" ht="16.8" x14ac:dyDescent="0.35">
      <c r="C40" s="50"/>
      <c r="L40" s="63"/>
      <c r="N40" s="63"/>
    </row>
    <row r="41" spans="3:14" ht="16.8" x14ac:dyDescent="0.35">
      <c r="C41" s="50"/>
      <c r="L41" s="63"/>
      <c r="N41" s="63"/>
    </row>
    <row r="42" spans="3:14" ht="16.8" x14ac:dyDescent="0.35">
      <c r="C42" s="50"/>
      <c r="L42" s="63"/>
      <c r="N42" s="63"/>
    </row>
    <row r="43" spans="3:14" ht="16.8" x14ac:dyDescent="0.35">
      <c r="C43" s="50"/>
      <c r="L43" s="63"/>
      <c r="N43" s="63"/>
    </row>
    <row r="44" spans="3:14" ht="16.8" x14ac:dyDescent="0.35">
      <c r="C44" s="50"/>
      <c r="L44" s="63"/>
      <c r="N44" s="63"/>
    </row>
    <row r="45" spans="3:14" ht="16.8" x14ac:dyDescent="0.35">
      <c r="C45" s="50"/>
      <c r="L45" s="63"/>
      <c r="N45" s="63"/>
    </row>
    <row r="46" spans="3:14" ht="16.8" x14ac:dyDescent="0.35">
      <c r="C46" s="50"/>
      <c r="L46" s="63"/>
      <c r="N46" s="63"/>
    </row>
    <row r="47" spans="3:14" ht="16.8" x14ac:dyDescent="0.35">
      <c r="C47" s="50"/>
      <c r="L47" s="63"/>
      <c r="N47" s="63"/>
    </row>
    <row r="48" spans="3:14" ht="16.8" x14ac:dyDescent="0.35">
      <c r="C48" s="50"/>
      <c r="L48" s="63"/>
      <c r="N48" s="63"/>
    </row>
    <row r="49" spans="3:14" ht="16.8" x14ac:dyDescent="0.35">
      <c r="C49" s="50"/>
      <c r="L49" s="63"/>
      <c r="N49" s="63"/>
    </row>
    <row r="50" spans="3:14" ht="16.8" x14ac:dyDescent="0.35">
      <c r="C50" s="50"/>
      <c r="L50" s="63"/>
      <c r="N50" s="63"/>
    </row>
    <row r="51" spans="3:14" ht="16.8" x14ac:dyDescent="0.35">
      <c r="C51" s="50"/>
      <c r="L51" s="63"/>
      <c r="N51" s="63"/>
    </row>
    <row r="52" spans="3:14" ht="16.8" x14ac:dyDescent="0.35">
      <c r="C52" s="50"/>
      <c r="L52" s="63"/>
      <c r="N52" s="63"/>
    </row>
    <row r="53" spans="3:14" ht="16.8" x14ac:dyDescent="0.35">
      <c r="C53" s="50"/>
      <c r="L53" s="63"/>
      <c r="N53" s="63"/>
    </row>
    <row r="54" spans="3:14" ht="16.8" x14ac:dyDescent="0.35">
      <c r="C54" s="50"/>
      <c r="L54" s="63"/>
      <c r="N54" s="63"/>
    </row>
    <row r="55" spans="3:14" ht="16.8" x14ac:dyDescent="0.35">
      <c r="C55" s="50"/>
      <c r="L55" s="63"/>
      <c r="N55" s="63"/>
    </row>
    <row r="56" spans="3:14" ht="16.8" x14ac:dyDescent="0.35">
      <c r="C56" s="50"/>
      <c r="L56" s="63"/>
      <c r="N56" s="63"/>
    </row>
    <row r="57" spans="3:14" ht="16.8" x14ac:dyDescent="0.35">
      <c r="C57" s="50"/>
      <c r="L57" s="63"/>
      <c r="N57" s="63"/>
    </row>
    <row r="58" spans="3:14" ht="16.8" x14ac:dyDescent="0.35">
      <c r="C58" s="50"/>
      <c r="L58" s="63"/>
      <c r="N58" s="63"/>
    </row>
    <row r="59" spans="3:14" ht="16.8" x14ac:dyDescent="0.35">
      <c r="C59" s="50"/>
      <c r="L59" s="63"/>
      <c r="N59" s="63"/>
    </row>
    <row r="60" spans="3:14" ht="16.8" x14ac:dyDescent="0.35">
      <c r="C60" s="50"/>
      <c r="L60" s="63"/>
      <c r="N60" s="63"/>
    </row>
    <row r="61" spans="3:14" ht="16.8" x14ac:dyDescent="0.35">
      <c r="C61" s="50"/>
      <c r="L61" s="63"/>
      <c r="N61" s="63"/>
    </row>
    <row r="62" spans="3:14" ht="16.8" x14ac:dyDescent="0.35">
      <c r="C62" s="50"/>
      <c r="L62" s="63"/>
      <c r="N62" s="63"/>
    </row>
    <row r="63" spans="3:14" ht="16.8" x14ac:dyDescent="0.35">
      <c r="C63" s="50"/>
      <c r="L63" s="63"/>
      <c r="N63" s="63"/>
    </row>
    <row r="64" spans="3:14" ht="16.8" x14ac:dyDescent="0.35">
      <c r="C64" s="50"/>
      <c r="L64" s="63"/>
      <c r="N64" s="63"/>
    </row>
    <row r="65" spans="3:14" ht="16.8" x14ac:dyDescent="0.35">
      <c r="C65" s="50"/>
      <c r="L65" s="63"/>
      <c r="N65" s="63"/>
    </row>
    <row r="66" spans="3:14" ht="16.8" x14ac:dyDescent="0.35">
      <c r="C66" s="50"/>
      <c r="L66" s="63"/>
      <c r="N66" s="63"/>
    </row>
    <row r="67" spans="3:14" ht="16.8" x14ac:dyDescent="0.35">
      <c r="C67" s="50"/>
      <c r="L67" s="63"/>
      <c r="N67" s="63"/>
    </row>
    <row r="68" spans="3:14" ht="16.8" x14ac:dyDescent="0.35">
      <c r="C68" s="50"/>
      <c r="L68" s="63"/>
      <c r="N68" s="63"/>
    </row>
    <row r="69" spans="3:14" ht="16.8" x14ac:dyDescent="0.35">
      <c r="C69" s="50"/>
      <c r="L69" s="63"/>
      <c r="N69" s="63"/>
    </row>
    <row r="70" spans="3:14" ht="16.8" x14ac:dyDescent="0.35">
      <c r="C70" s="50"/>
      <c r="L70" s="63"/>
      <c r="N70" s="63"/>
    </row>
    <row r="71" spans="3:14" ht="16.8" x14ac:dyDescent="0.35">
      <c r="C71" s="50"/>
      <c r="L71" s="63"/>
      <c r="N71" s="63"/>
    </row>
    <row r="72" spans="3:14" ht="16.8" x14ac:dyDescent="0.35">
      <c r="C72" s="50"/>
      <c r="L72" s="63"/>
      <c r="N72" s="63"/>
    </row>
    <row r="73" spans="3:14" ht="16.8" x14ac:dyDescent="0.35">
      <c r="C73" s="50"/>
      <c r="L73" s="63"/>
      <c r="N73" s="63"/>
    </row>
    <row r="74" spans="3:14" ht="16.8" x14ac:dyDescent="0.35">
      <c r="C74" s="50"/>
      <c r="L74" s="63"/>
      <c r="N74" s="63"/>
    </row>
    <row r="75" spans="3:14" ht="16.8" x14ac:dyDescent="0.35">
      <c r="C75" s="50"/>
      <c r="L75" s="63"/>
      <c r="N75" s="63"/>
    </row>
    <row r="76" spans="3:14" ht="16.8" x14ac:dyDescent="0.35">
      <c r="C76" s="50"/>
      <c r="L76" s="63"/>
      <c r="N76" s="63"/>
    </row>
    <row r="77" spans="3:14" ht="16.8" x14ac:dyDescent="0.35">
      <c r="C77" s="50"/>
      <c r="L77" s="63"/>
      <c r="N77" s="63"/>
    </row>
    <row r="78" spans="3:14" ht="16.8" x14ac:dyDescent="0.35">
      <c r="C78" s="50"/>
      <c r="L78" s="63"/>
      <c r="N78" s="63"/>
    </row>
    <row r="79" spans="3:14" ht="16.8" x14ac:dyDescent="0.35">
      <c r="C79" s="50"/>
      <c r="L79" s="63"/>
      <c r="N79" s="63"/>
    </row>
    <row r="80" spans="3:14" ht="16.8" x14ac:dyDescent="0.35">
      <c r="C80" s="50"/>
      <c r="L80" s="63"/>
      <c r="N80" s="63"/>
    </row>
    <row r="81" spans="3:14" ht="16.8" x14ac:dyDescent="0.35">
      <c r="C81" s="50"/>
      <c r="L81" s="63"/>
      <c r="N81" s="63"/>
    </row>
    <row r="82" spans="3:14" ht="16.8" x14ac:dyDescent="0.35">
      <c r="C82" s="50"/>
      <c r="L82" s="63"/>
      <c r="N82" s="63"/>
    </row>
    <row r="83" spans="3:14" ht="16.8" x14ac:dyDescent="0.35">
      <c r="C83" s="50"/>
      <c r="L83" s="63"/>
      <c r="N83" s="63"/>
    </row>
    <row r="84" spans="3:14" ht="16.8" x14ac:dyDescent="0.35">
      <c r="C84" s="50"/>
      <c r="L84" s="63"/>
      <c r="N84" s="63"/>
    </row>
    <row r="85" spans="3:14" ht="16.8" x14ac:dyDescent="0.35">
      <c r="C85" s="50"/>
      <c r="L85" s="63"/>
      <c r="N85" s="63"/>
    </row>
    <row r="86" spans="3:14" ht="16.8" x14ac:dyDescent="0.35">
      <c r="C86" s="50"/>
      <c r="L86" s="63"/>
      <c r="N86" s="63"/>
    </row>
    <row r="87" spans="3:14" ht="16.8" x14ac:dyDescent="0.35">
      <c r="C87" s="50"/>
      <c r="L87" s="63"/>
      <c r="N87" s="63"/>
    </row>
    <row r="88" spans="3:14" ht="16.8" x14ac:dyDescent="0.35">
      <c r="C88" s="50"/>
      <c r="L88" s="63"/>
      <c r="N88" s="63"/>
    </row>
    <row r="89" spans="3:14" ht="16.8" x14ac:dyDescent="0.35">
      <c r="C89" s="50"/>
      <c r="L89" s="63"/>
      <c r="N89" s="63"/>
    </row>
    <row r="90" spans="3:14" ht="16.8" x14ac:dyDescent="0.35">
      <c r="C90" s="50"/>
      <c r="L90" s="63"/>
      <c r="N90" s="63"/>
    </row>
    <row r="91" spans="3:14" ht="16.8" x14ac:dyDescent="0.35">
      <c r="C91" s="50"/>
      <c r="L91" s="63"/>
      <c r="N91" s="63"/>
    </row>
    <row r="92" spans="3:14" ht="16.8" x14ac:dyDescent="0.35">
      <c r="C92" s="50"/>
      <c r="L92" s="63"/>
      <c r="N92" s="63"/>
    </row>
    <row r="93" spans="3:14" ht="16.8" x14ac:dyDescent="0.35">
      <c r="C93" s="50"/>
      <c r="L93" s="63"/>
      <c r="N93" s="63"/>
    </row>
    <row r="94" spans="3:14" ht="16.8" x14ac:dyDescent="0.35">
      <c r="C94" s="50"/>
      <c r="L94" s="63"/>
      <c r="N94" s="63"/>
    </row>
    <row r="95" spans="3:14" ht="16.8" x14ac:dyDescent="0.35">
      <c r="C95" s="50"/>
      <c r="L95" s="63"/>
      <c r="N95" s="63"/>
    </row>
    <row r="96" spans="3:14" ht="16.8" x14ac:dyDescent="0.35">
      <c r="C96" s="50"/>
      <c r="L96" s="63"/>
      <c r="N96" s="63"/>
    </row>
    <row r="97" spans="3:14" ht="16.8" x14ac:dyDescent="0.35">
      <c r="C97" s="50"/>
      <c r="L97" s="63"/>
      <c r="N97" s="63"/>
    </row>
    <row r="98" spans="3:14" ht="16.8" x14ac:dyDescent="0.35">
      <c r="C98" s="50"/>
      <c r="L98" s="63"/>
      <c r="N98" s="63"/>
    </row>
    <row r="99" spans="3:14" ht="16.8" x14ac:dyDescent="0.35">
      <c r="C99" s="50"/>
      <c r="L99" s="63"/>
      <c r="N99" s="63"/>
    </row>
    <row r="100" spans="3:14" ht="16.8" x14ac:dyDescent="0.35">
      <c r="C100" s="50"/>
      <c r="L100" s="63"/>
      <c r="N100" s="63"/>
    </row>
    <row r="101" spans="3:14" ht="16.8" x14ac:dyDescent="0.35">
      <c r="C101" s="50"/>
      <c r="L101" s="63"/>
      <c r="N101" s="63"/>
    </row>
    <row r="102" spans="3:14" ht="16.8" x14ac:dyDescent="0.35">
      <c r="C102" s="50"/>
      <c r="L102" s="63"/>
      <c r="N102" s="63"/>
    </row>
    <row r="103" spans="3:14" ht="16.8" x14ac:dyDescent="0.35">
      <c r="C103" s="50"/>
      <c r="L103" s="63"/>
      <c r="N103" s="63"/>
    </row>
    <row r="104" spans="3:14" ht="16.8" x14ac:dyDescent="0.35">
      <c r="C104" s="50"/>
      <c r="L104" s="63"/>
      <c r="N104" s="63"/>
    </row>
    <row r="105" spans="3:14" ht="16.8" x14ac:dyDescent="0.35">
      <c r="C105" s="50"/>
      <c r="L105" s="63"/>
      <c r="N105" s="63"/>
    </row>
    <row r="106" spans="3:14" ht="16.8" x14ac:dyDescent="0.35">
      <c r="C106" s="50"/>
      <c r="L106" s="63"/>
      <c r="N106" s="63"/>
    </row>
    <row r="107" spans="3:14" ht="16.8" x14ac:dyDescent="0.35">
      <c r="C107" s="50"/>
      <c r="L107" s="63"/>
      <c r="N107" s="63"/>
    </row>
    <row r="108" spans="3:14" ht="16.8" x14ac:dyDescent="0.35">
      <c r="C108" s="50"/>
      <c r="L108" s="63"/>
      <c r="N108" s="63"/>
    </row>
    <row r="109" spans="3:14" ht="16.8" x14ac:dyDescent="0.35">
      <c r="C109" s="50"/>
      <c r="L109" s="63"/>
      <c r="N109" s="63"/>
    </row>
    <row r="110" spans="3:14" ht="16.8" x14ac:dyDescent="0.35">
      <c r="C110" s="50"/>
      <c r="L110" s="63"/>
      <c r="N110" s="63"/>
    </row>
    <row r="111" spans="3:14" ht="16.8" x14ac:dyDescent="0.35">
      <c r="C111" s="50"/>
      <c r="L111" s="63"/>
      <c r="N111" s="63"/>
    </row>
    <row r="112" spans="3:14" ht="16.8" x14ac:dyDescent="0.35">
      <c r="C112" s="50"/>
      <c r="L112" s="63"/>
      <c r="N112" s="63"/>
    </row>
    <row r="113" spans="3:14" ht="16.8" x14ac:dyDescent="0.35">
      <c r="C113" s="50"/>
      <c r="L113" s="63"/>
      <c r="N113" s="63"/>
    </row>
    <row r="114" spans="3:14" ht="16.8" x14ac:dyDescent="0.35">
      <c r="C114" s="50"/>
      <c r="L114" s="63"/>
      <c r="N114" s="63"/>
    </row>
    <row r="115" spans="3:14" ht="16.8" x14ac:dyDescent="0.35">
      <c r="C115" s="50"/>
      <c r="L115" s="63"/>
      <c r="N115" s="63"/>
    </row>
    <row r="116" spans="3:14" ht="16.8" x14ac:dyDescent="0.35">
      <c r="C116" s="50"/>
      <c r="L116" s="63"/>
      <c r="N116" s="63"/>
    </row>
    <row r="117" spans="3:14" ht="16.8" x14ac:dyDescent="0.35">
      <c r="C117" s="50"/>
      <c r="L117" s="63"/>
      <c r="N117" s="63"/>
    </row>
    <row r="118" spans="3:14" ht="16.8" x14ac:dyDescent="0.35">
      <c r="C118" s="50"/>
      <c r="L118" s="63"/>
      <c r="N118" s="63"/>
    </row>
    <row r="119" spans="3:14" ht="16.8" x14ac:dyDescent="0.35">
      <c r="C119" s="50"/>
      <c r="L119" s="63"/>
      <c r="N119" s="63"/>
    </row>
    <row r="120" spans="3:14" ht="16.8" x14ac:dyDescent="0.35">
      <c r="C120" s="50"/>
      <c r="L120" s="63"/>
      <c r="N120" s="63"/>
    </row>
    <row r="121" spans="3:14" ht="16.8" x14ac:dyDescent="0.35">
      <c r="C121" s="50"/>
      <c r="L121" s="63"/>
      <c r="N121" s="63"/>
    </row>
    <row r="122" spans="3:14" ht="16.8" x14ac:dyDescent="0.35">
      <c r="C122" s="50"/>
      <c r="L122" s="63"/>
      <c r="N122" s="63"/>
    </row>
    <row r="123" spans="3:14" ht="16.8" x14ac:dyDescent="0.35">
      <c r="C123" s="50"/>
      <c r="L123" s="63"/>
      <c r="N123" s="63"/>
    </row>
    <row r="124" spans="3:14" ht="16.8" x14ac:dyDescent="0.35">
      <c r="C124" s="50"/>
      <c r="L124" s="63"/>
      <c r="N124" s="63"/>
    </row>
    <row r="125" spans="3:14" ht="16.8" x14ac:dyDescent="0.35">
      <c r="C125" s="50"/>
      <c r="L125" s="63"/>
      <c r="N125" s="63"/>
    </row>
    <row r="126" spans="3:14" ht="16.8" x14ac:dyDescent="0.35">
      <c r="C126" s="50"/>
      <c r="L126" s="63"/>
      <c r="N126" s="63"/>
    </row>
    <row r="127" spans="3:14" ht="16.8" x14ac:dyDescent="0.35">
      <c r="C127" s="50"/>
      <c r="L127" s="63"/>
      <c r="N127" s="63"/>
    </row>
    <row r="128" spans="3:14" ht="16.8" x14ac:dyDescent="0.35">
      <c r="C128" s="50"/>
      <c r="L128" s="63"/>
      <c r="N128" s="63"/>
    </row>
    <row r="129" spans="3:14" ht="16.8" x14ac:dyDescent="0.35">
      <c r="C129" s="50"/>
      <c r="L129" s="63"/>
      <c r="N129" s="63"/>
    </row>
    <row r="130" spans="3:14" ht="16.8" x14ac:dyDescent="0.35">
      <c r="C130" s="50"/>
      <c r="L130" s="63"/>
      <c r="N130" s="63"/>
    </row>
    <row r="131" spans="3:14" ht="16.8" x14ac:dyDescent="0.35">
      <c r="C131" s="50"/>
      <c r="L131" s="63"/>
      <c r="N131" s="63"/>
    </row>
    <row r="132" spans="3:14" ht="16.8" x14ac:dyDescent="0.35">
      <c r="C132" s="50"/>
      <c r="L132" s="63"/>
      <c r="N132" s="63"/>
    </row>
    <row r="133" spans="3:14" ht="16.8" x14ac:dyDescent="0.35">
      <c r="C133" s="50"/>
      <c r="L133" s="63"/>
      <c r="N133" s="63"/>
    </row>
    <row r="134" spans="3:14" ht="16.8" x14ac:dyDescent="0.35">
      <c r="C134" s="50"/>
      <c r="L134" s="63"/>
      <c r="N134" s="63"/>
    </row>
    <row r="135" spans="3:14" ht="16.8" x14ac:dyDescent="0.35">
      <c r="C135" s="50"/>
      <c r="L135" s="63"/>
      <c r="N135" s="63"/>
    </row>
    <row r="136" spans="3:14" ht="16.8" x14ac:dyDescent="0.35">
      <c r="C136" s="50"/>
      <c r="L136" s="63"/>
      <c r="N136" s="63"/>
    </row>
    <row r="137" spans="3:14" ht="16.8" x14ac:dyDescent="0.35">
      <c r="C137" s="50"/>
      <c r="L137" s="63"/>
      <c r="N137" s="63"/>
    </row>
    <row r="138" spans="3:14" ht="16.8" x14ac:dyDescent="0.35">
      <c r="C138" s="50"/>
      <c r="L138" s="63"/>
      <c r="N138" s="63"/>
    </row>
    <row r="139" spans="3:14" ht="16.8" x14ac:dyDescent="0.35">
      <c r="C139" s="50"/>
      <c r="L139" s="63"/>
      <c r="N139" s="63"/>
    </row>
    <row r="140" spans="3:14" ht="16.8" x14ac:dyDescent="0.35">
      <c r="C140" s="50"/>
      <c r="L140" s="63"/>
      <c r="N140" s="63"/>
    </row>
    <row r="141" spans="3:14" ht="16.8" x14ac:dyDescent="0.35">
      <c r="C141" s="50"/>
      <c r="L141" s="63"/>
      <c r="N141" s="63"/>
    </row>
    <row r="142" spans="3:14" ht="16.8" x14ac:dyDescent="0.35">
      <c r="C142" s="50"/>
      <c r="L142" s="63"/>
      <c r="N142" s="63"/>
    </row>
    <row r="143" spans="3:14" ht="16.8" x14ac:dyDescent="0.35">
      <c r="C143" s="50"/>
      <c r="L143" s="63"/>
      <c r="N143" s="63"/>
    </row>
    <row r="144" spans="3:14" ht="16.8" x14ac:dyDescent="0.35">
      <c r="C144" s="50"/>
      <c r="L144" s="63"/>
      <c r="N144" s="63"/>
    </row>
    <row r="145" spans="3:14" ht="16.8" x14ac:dyDescent="0.35">
      <c r="C145" s="50"/>
      <c r="L145" s="63"/>
      <c r="N145" s="63"/>
    </row>
    <row r="146" spans="3:14" ht="16.8" x14ac:dyDescent="0.35">
      <c r="C146" s="50"/>
      <c r="L146" s="63"/>
      <c r="N146" s="63"/>
    </row>
    <row r="147" spans="3:14" ht="16.8" x14ac:dyDescent="0.35">
      <c r="C147" s="50"/>
      <c r="L147" s="63"/>
      <c r="N147" s="63"/>
    </row>
    <row r="148" spans="3:14" ht="16.8" x14ac:dyDescent="0.35">
      <c r="C148" s="50"/>
      <c r="L148" s="63"/>
      <c r="N148" s="63"/>
    </row>
    <row r="149" spans="3:14" ht="16.8" x14ac:dyDescent="0.35">
      <c r="C149" s="50"/>
      <c r="L149" s="63"/>
      <c r="N149" s="63"/>
    </row>
    <row r="150" spans="3:14" ht="16.8" x14ac:dyDescent="0.35">
      <c r="C150" s="50"/>
      <c r="L150" s="63"/>
      <c r="N150" s="63"/>
    </row>
    <row r="151" spans="3:14" ht="16.8" x14ac:dyDescent="0.35">
      <c r="C151" s="50"/>
      <c r="L151" s="63"/>
      <c r="N151" s="63"/>
    </row>
    <row r="152" spans="3:14" ht="16.8" x14ac:dyDescent="0.35">
      <c r="C152" s="50"/>
      <c r="L152" s="63"/>
      <c r="N152" s="63"/>
    </row>
    <row r="153" spans="3:14" ht="16.8" x14ac:dyDescent="0.35">
      <c r="C153" s="50"/>
      <c r="L153" s="63"/>
      <c r="N153" s="63"/>
    </row>
    <row r="154" spans="3:14" ht="16.8" x14ac:dyDescent="0.35">
      <c r="C154" s="50"/>
      <c r="L154" s="63"/>
      <c r="N154" s="63"/>
    </row>
    <row r="155" spans="3:14" ht="16.8" x14ac:dyDescent="0.35">
      <c r="C155" s="50"/>
      <c r="L155" s="63"/>
      <c r="N155" s="63"/>
    </row>
    <row r="156" spans="3:14" ht="16.8" x14ac:dyDescent="0.35">
      <c r="C156" s="50"/>
      <c r="L156" s="63"/>
      <c r="N156" s="63"/>
    </row>
    <row r="157" spans="3:14" ht="16.8" x14ac:dyDescent="0.35">
      <c r="C157" s="50"/>
      <c r="L157" s="63"/>
      <c r="N157" s="63"/>
    </row>
    <row r="158" spans="3:14" ht="16.8" x14ac:dyDescent="0.35">
      <c r="C158" s="50"/>
      <c r="L158" s="63"/>
      <c r="N158" s="63"/>
    </row>
    <row r="159" spans="3:14" ht="16.8" x14ac:dyDescent="0.35">
      <c r="C159" s="50"/>
      <c r="L159" s="63"/>
      <c r="N159" s="63"/>
    </row>
    <row r="160" spans="3:14" ht="16.8" x14ac:dyDescent="0.35">
      <c r="C160" s="50"/>
      <c r="L160" s="63"/>
      <c r="N160" s="63"/>
    </row>
    <row r="161" spans="3:14" ht="16.8" x14ac:dyDescent="0.35">
      <c r="C161" s="50"/>
      <c r="L161" s="63"/>
      <c r="N161" s="63"/>
    </row>
    <row r="162" spans="3:14" ht="16.8" x14ac:dyDescent="0.35">
      <c r="C162" s="50"/>
      <c r="L162" s="63"/>
      <c r="N162" s="63"/>
    </row>
    <row r="163" spans="3:14" ht="16.8" x14ac:dyDescent="0.35">
      <c r="C163" s="50"/>
      <c r="L163" s="63"/>
      <c r="N163" s="63"/>
    </row>
    <row r="164" spans="3:14" ht="16.8" x14ac:dyDescent="0.35">
      <c r="C164" s="50"/>
      <c r="L164" s="63"/>
      <c r="N164" s="63"/>
    </row>
    <row r="165" spans="3:14" ht="16.8" x14ac:dyDescent="0.35">
      <c r="C165" s="50"/>
      <c r="L165" s="63"/>
      <c r="N165" s="63"/>
    </row>
    <row r="166" spans="3:14" ht="16.8" x14ac:dyDescent="0.35">
      <c r="C166" s="50"/>
      <c r="L166" s="63"/>
      <c r="N166" s="63"/>
    </row>
    <row r="167" spans="3:14" ht="16.8" x14ac:dyDescent="0.35">
      <c r="C167" s="50"/>
      <c r="L167" s="63"/>
      <c r="N167" s="63"/>
    </row>
    <row r="168" spans="3:14" ht="16.8" x14ac:dyDescent="0.35">
      <c r="C168" s="50"/>
      <c r="L168" s="63"/>
      <c r="N168" s="63"/>
    </row>
    <row r="169" spans="3:14" ht="16.8" x14ac:dyDescent="0.35">
      <c r="C169" s="50"/>
      <c r="L169" s="63"/>
      <c r="N169" s="63"/>
    </row>
    <row r="170" spans="3:14" ht="16.8" x14ac:dyDescent="0.35">
      <c r="C170" s="50"/>
      <c r="L170" s="63"/>
      <c r="N170" s="63"/>
    </row>
    <row r="171" spans="3:14" ht="16.8" x14ac:dyDescent="0.35">
      <c r="C171" s="50"/>
      <c r="L171" s="63"/>
      <c r="N171" s="63"/>
    </row>
    <row r="172" spans="3:14" ht="16.8" x14ac:dyDescent="0.35">
      <c r="C172" s="50"/>
      <c r="L172" s="63"/>
      <c r="N172" s="63"/>
    </row>
    <row r="173" spans="3:14" ht="16.8" x14ac:dyDescent="0.35">
      <c r="C173" s="50"/>
      <c r="L173" s="63"/>
      <c r="N173" s="63"/>
    </row>
    <row r="174" spans="3:14" ht="16.8" x14ac:dyDescent="0.35">
      <c r="C174" s="50"/>
      <c r="L174" s="63"/>
      <c r="N174" s="63"/>
    </row>
    <row r="175" spans="3:14" ht="16.8" x14ac:dyDescent="0.35">
      <c r="C175" s="50"/>
      <c r="L175" s="63"/>
      <c r="N175" s="63"/>
    </row>
  </sheetData>
  <dataConsolidate/>
  <dataValidations count="1">
    <dataValidation type="list" allowBlank="1" showInputMessage="1" showErrorMessage="1" sqref="D5" xr:uid="{53039D28-A250-45E3-8DB1-AD038A6FA226}">
      <formula1>$AM$2:$AM$3</formula1>
    </dataValidation>
  </dataValidations>
  <hyperlinks>
    <hyperlink ref="B6" location="'1.0 Financial highlights'!A1" display="1. Datos significativos" xr:uid="{3DEBA1BE-4FF4-4D10-A66D-145F21ECBCD0}"/>
    <hyperlink ref="B22" location="'4.0 Shareholder value'!A1" display="4. Valor al accionista (acción)" xr:uid="{89498CC5-5D42-4857-AB98-FEDCD2A034EE}"/>
    <hyperlink ref="B8" location="'2.1 Balance sheet'!A1" display="2. Balance " xr:uid="{A06F98FC-4A97-42AB-91C0-ECF3DE64F722}"/>
    <hyperlink ref="B16" location="'3.1 Income statement'!A1" display="3. P&amp;L" xr:uid="{C586D1FC-7FB8-473E-A5BD-245AF2294690}"/>
    <hyperlink ref="B24" location="'5.1 APM_calculation'!A1" display="5.  Medidas alternativas de rendimiento (MAR)" xr:uid="{38E1361E-D49C-427B-ABB1-EA4FC890BABC}"/>
    <hyperlink ref="B9" location="'2.1 Balance sheet'!A1" display="2.1 Balance " xr:uid="{D11F39DB-C590-4BFD-9FF3-5DAFAF0E246D}"/>
    <hyperlink ref="B10" location="'2.2 Customer funds'!A1" display="'2.2 Customer funds'!A1" xr:uid="{2FC949E1-2872-4D62-A98F-7BAA1635AC4E}"/>
    <hyperlink ref="B11" location="'2.3 Customer lending'!A1" display="'2.3 Customer lending'!A1" xr:uid="{DEC2D60C-E8C5-446A-94F7-B22B7B70868A}"/>
    <hyperlink ref="B12" location="'2.4 Asset quality'!A1" display="'2.4 Asset quality'!A1" xr:uid="{B291A5DF-35BA-45F8-A65F-8F99D596F7A0}"/>
    <hyperlink ref="B13" location="'2.5 Solvency_ratings'!A1" display="'2.5 Solvency_ratings'!A1" xr:uid="{55D12B34-8FA3-4BAA-A874-C0BA635E2A15}"/>
    <hyperlink ref="B14" location="'2.6 Shareholders'' equity'!A1" display="'2.6 Shareholders'' equity'!A1" xr:uid="{12207887-7D60-4E86-B96F-21C900EAC6DF}"/>
    <hyperlink ref="B17" location="'3.1 Income statement'!A1" display="'3.1 Income statement'!A1" xr:uid="{9236D029-C7ED-4107-B56D-A9FC7D1E800A}"/>
    <hyperlink ref="B18" location="'3.2 Fee_income'!Print_Area" display="'3.2 Fee_income'!Print_Area" xr:uid="{A05934AF-FD88-452D-BC04-ABC564245DA2}"/>
    <hyperlink ref="B19" location="'3.3 Yields_costs'!A1" display="'3.3 Yields_costs'!A1" xr:uid="{216D8DA0-8373-4D6C-81A5-946E784BDD01}"/>
    <hyperlink ref="B25" location="'5.1 APM_calculation'!A1" display="'5.1 APM_calculation'!A1" xr:uid="{89DCD22F-C4BD-428B-9230-E039BBFCF859}"/>
    <hyperlink ref="B26" location="'5.2 APM_definition'!A1" display="'5.2 APM_definition'!A1" xr:uid="{74C944ED-E57E-4D00-9F48-4AD401963979}"/>
    <hyperlink ref="B20" location="'3.4 Segments &amp; Geographies'!Print_Area" display="'3.4 Segments &amp; Geographies'!Print_Area" xr:uid="{E9E61DE9-91B5-4017-8D95-510FCBB09D6A}"/>
  </hyperlinks>
  <pageMargins left="0.25" right="0.25"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B1:Q75"/>
  <sheetViews>
    <sheetView showRuler="0" zoomScaleNormal="100" workbookViewId="0"/>
  </sheetViews>
  <sheetFormatPr defaultColWidth="13.33203125" defaultRowHeight="14.4" x14ac:dyDescent="0.3"/>
  <cols>
    <col min="1" max="1" width="4.44140625" style="18" customWidth="1"/>
    <col min="2" max="2" width="44.6640625" style="18" bestFit="1" customWidth="1"/>
    <col min="3" max="3" width="12.33203125" style="18" customWidth="1"/>
    <col min="4" max="4" width="13.77734375" style="18" bestFit="1" customWidth="1"/>
    <col min="5" max="5" width="14.33203125" style="18" bestFit="1" customWidth="1"/>
    <col min="6" max="6" width="11.77734375" style="18" bestFit="1" customWidth="1"/>
    <col min="7" max="7" width="5.33203125" style="507" customWidth="1"/>
    <col min="8" max="10" width="13.33203125" style="343" customWidth="1"/>
    <col min="11" max="11" width="33" style="65" customWidth="1"/>
    <col min="12" max="12" width="31.33203125" style="65" customWidth="1"/>
    <col min="13" max="14" width="13.33203125" style="343"/>
    <col min="15" max="16" width="13.33203125" style="106"/>
    <col min="17" max="17" width="13.33203125" style="343"/>
    <col min="18" max="16384" width="13.33203125" style="18"/>
  </cols>
  <sheetData>
    <row r="1" spans="2:17" ht="18.45" customHeight="1" x14ac:dyDescent="0.3"/>
    <row r="2" spans="2:17" ht="53.25" customHeight="1" x14ac:dyDescent="0.4">
      <c r="B2" s="49" t="str">
        <f>IF(Index!$AJ$5=1,'1.0 Financial highlights'!L2,K2)</f>
        <v>1.0 DATOS SIGNIFICATIVOS</v>
      </c>
      <c r="C2" s="19" t="s">
        <v>127</v>
      </c>
      <c r="D2" s="19"/>
      <c r="E2" s="19"/>
      <c r="F2" s="19"/>
      <c r="K2" s="105" t="s">
        <v>700</v>
      </c>
      <c r="L2" s="105" t="s">
        <v>701</v>
      </c>
    </row>
    <row r="3" spans="2:17" s="120" customFormat="1" ht="15" customHeight="1" x14ac:dyDescent="0.25">
      <c r="B3" s="131"/>
      <c r="C3" s="158"/>
      <c r="D3" s="158"/>
      <c r="E3" s="672" t="s">
        <v>413</v>
      </c>
      <c r="F3" s="673"/>
      <c r="G3" s="245"/>
      <c r="H3" s="132"/>
      <c r="I3" s="132"/>
      <c r="J3" s="132"/>
      <c r="K3" s="180"/>
      <c r="L3" s="180"/>
      <c r="M3" s="132"/>
      <c r="N3" s="132"/>
      <c r="O3" s="229"/>
      <c r="P3" s="229"/>
      <c r="Q3" s="132"/>
    </row>
    <row r="4" spans="2:17" s="120" customFormat="1" ht="15" customHeight="1" thickBot="1" x14ac:dyDescent="0.3">
      <c r="B4" s="181" t="str">
        <f>IF(Index!$AJ$5=1,'1.0 Financial highlights'!L4,K4)</f>
        <v>Miles de Euros</v>
      </c>
      <c r="C4" s="182">
        <v>46203</v>
      </c>
      <c r="D4" s="183">
        <v>45838</v>
      </c>
      <c r="E4" s="184" t="s">
        <v>412</v>
      </c>
      <c r="F4" s="185" t="s">
        <v>128</v>
      </c>
      <c r="G4" s="245"/>
      <c r="H4" s="132"/>
      <c r="I4" s="132"/>
      <c r="J4" s="132"/>
      <c r="K4" s="140" t="s">
        <v>129</v>
      </c>
      <c r="L4" s="140" t="s">
        <v>130</v>
      </c>
      <c r="M4" s="132"/>
      <c r="N4" s="132"/>
      <c r="O4" s="229"/>
      <c r="P4" s="229"/>
      <c r="Q4" s="132"/>
    </row>
    <row r="5" spans="2:17" s="120" customFormat="1" ht="15" customHeight="1" x14ac:dyDescent="0.25">
      <c r="B5" s="186" t="str">
        <f>IF(Index!$AJ$5=1,'1.0 Financial highlights'!L5,K5)</f>
        <v>BALANCE</v>
      </c>
      <c r="C5" s="41"/>
      <c r="D5" s="41"/>
      <c r="E5" s="41"/>
      <c r="F5" s="187"/>
      <c r="G5" s="245"/>
      <c r="H5" s="132"/>
      <c r="I5" s="132"/>
      <c r="J5" s="132"/>
      <c r="K5" s="140" t="s">
        <v>702</v>
      </c>
      <c r="L5" s="140" t="s">
        <v>703</v>
      </c>
      <c r="M5" s="132"/>
      <c r="N5" s="132"/>
      <c r="O5" s="229"/>
      <c r="P5" s="229"/>
      <c r="Q5" s="132"/>
    </row>
    <row r="6" spans="2:17" s="120" customFormat="1" ht="15" customHeight="1" x14ac:dyDescent="0.25">
      <c r="B6" s="44" t="str">
        <f>IF(Index!$AJ$5=1,'1.0 Financial highlights'!L6,K6)</f>
        <v>Activos totales</v>
      </c>
      <c r="C6" s="529">
        <v>140933077.88923901</v>
      </c>
      <c r="D6" s="529">
        <v>131733644.120739</v>
      </c>
      <c r="E6" s="529">
        <v>9199433.7685000151</v>
      </c>
      <c r="F6" s="526">
        <v>6.9833593611578664</v>
      </c>
      <c r="G6" s="245"/>
      <c r="H6" s="642"/>
      <c r="I6" s="373"/>
      <c r="J6" s="132"/>
      <c r="K6" s="85" t="s">
        <v>131</v>
      </c>
      <c r="L6" s="85" t="s">
        <v>132</v>
      </c>
      <c r="M6" s="132"/>
      <c r="N6" s="132"/>
      <c r="O6" s="229"/>
      <c r="P6" s="229"/>
      <c r="Q6" s="132"/>
    </row>
    <row r="7" spans="2:17" s="120" customFormat="1" ht="15" customHeight="1" x14ac:dyDescent="0.25">
      <c r="B7" s="44" t="str">
        <f>IF(Index!$AJ$5=1,'1.0 Financial highlights'!L7,K7)</f>
        <v>Volúmenes con clientes</v>
      </c>
      <c r="C7" s="123">
        <v>249237820.02131003</v>
      </c>
      <c r="D7" s="123">
        <v>231183854.33210081</v>
      </c>
      <c r="E7" s="123">
        <v>18053965.689209223</v>
      </c>
      <c r="F7" s="526">
        <v>7.8093540491258935</v>
      </c>
      <c r="G7" s="245"/>
      <c r="H7" s="642"/>
      <c r="I7" s="373"/>
      <c r="J7" s="132"/>
      <c r="K7" s="94" t="s">
        <v>822</v>
      </c>
      <c r="L7" s="85" t="s">
        <v>991</v>
      </c>
      <c r="M7" s="132"/>
      <c r="N7" s="132"/>
      <c r="O7" s="229"/>
      <c r="P7" s="229"/>
      <c r="Q7" s="132"/>
    </row>
    <row r="8" spans="2:17" s="120" customFormat="1" ht="15" customHeight="1" x14ac:dyDescent="0.25">
      <c r="B8" s="44" t="str">
        <f>IF(Index!$AJ$5=1,'1.0 Financial highlights'!L8,K8)</f>
        <v xml:space="preserve">    Inversión crediticia</v>
      </c>
      <c r="C8" s="123">
        <v>87153129.128930107</v>
      </c>
      <c r="D8" s="123">
        <v>83281812.079039991</v>
      </c>
      <c r="E8" s="123">
        <v>3871317.0498901159</v>
      </c>
      <c r="F8" s="528">
        <v>4.6484543902766884</v>
      </c>
      <c r="G8" s="245"/>
      <c r="H8" s="642"/>
      <c r="I8" s="373"/>
      <c r="J8" s="132"/>
      <c r="K8" s="85" t="s">
        <v>850</v>
      </c>
      <c r="L8" s="85" t="s">
        <v>851</v>
      </c>
      <c r="M8" s="132"/>
      <c r="N8" s="132"/>
      <c r="O8" s="229"/>
      <c r="P8" s="229"/>
      <c r="Q8" s="132"/>
    </row>
    <row r="9" spans="2:17" s="120" customFormat="1" ht="15" customHeight="1" x14ac:dyDescent="0.25">
      <c r="B9" s="44" t="str">
        <f>IF(Index!$AJ$5=1,'1.0 Financial highlights'!L9,K9)</f>
        <v xml:space="preserve">    Recursos minoristas &amp; AUMs </v>
      </c>
      <c r="C9" s="123">
        <v>162084690.89237994</v>
      </c>
      <c r="D9" s="123">
        <v>147902042.25306082</v>
      </c>
      <c r="E9" s="123">
        <v>14182648.639319122</v>
      </c>
      <c r="F9" s="188">
        <v>9.5892175816291765</v>
      </c>
      <c r="G9" s="245"/>
      <c r="H9" s="642"/>
      <c r="I9" s="373"/>
      <c r="J9" s="132"/>
      <c r="K9" s="85" t="s">
        <v>956</v>
      </c>
      <c r="L9" s="85" t="s">
        <v>852</v>
      </c>
      <c r="M9" s="132"/>
      <c r="N9" s="132"/>
      <c r="O9" s="229"/>
      <c r="P9" s="229"/>
      <c r="Q9" s="132"/>
    </row>
    <row r="10" spans="2:17" s="120" customFormat="1" ht="15" customHeight="1" x14ac:dyDescent="0.25">
      <c r="B10" s="44" t="str">
        <f>IF(Index!$AJ$5=1,'1.0 Financial highlights'!L10,K10)</f>
        <v xml:space="preserve">         Recursos minoristas </v>
      </c>
      <c r="C10" s="123">
        <v>87376955.354929999</v>
      </c>
      <c r="D10" s="123">
        <v>85784022.208600372</v>
      </c>
      <c r="E10" s="123">
        <v>1592933.1463296264</v>
      </c>
      <c r="F10" s="526">
        <v>1.8569112351203383</v>
      </c>
      <c r="G10" s="245"/>
      <c r="H10" s="642"/>
      <c r="I10" s="373"/>
      <c r="J10" s="132"/>
      <c r="K10" s="85" t="s">
        <v>957</v>
      </c>
      <c r="L10" s="85" t="s">
        <v>853</v>
      </c>
      <c r="M10" s="132"/>
      <c r="N10" s="132"/>
      <c r="O10" s="229"/>
      <c r="P10" s="229"/>
      <c r="Q10" s="132"/>
    </row>
    <row r="11" spans="2:17" s="120" customFormat="1" ht="15" customHeight="1" x14ac:dyDescent="0.25">
      <c r="B11" s="46" t="str">
        <f>IF(Index!$AJ$5=1,'1.0 Financial highlights'!L11,K11)</f>
        <v xml:space="preserve">         AUMs: Recursos gestionados fuera de balance</v>
      </c>
      <c r="C11" s="123">
        <v>74707735.537449926</v>
      </c>
      <c r="D11" s="123">
        <v>62118020.044460431</v>
      </c>
      <c r="E11" s="123">
        <v>12589715.492989495</v>
      </c>
      <c r="F11" s="525">
        <v>20.267412715309529</v>
      </c>
      <c r="G11" s="245"/>
      <c r="H11" s="642"/>
      <c r="I11" s="373"/>
      <c r="J11" s="132"/>
      <c r="K11" s="85" t="s">
        <v>896</v>
      </c>
      <c r="L11" s="85" t="s">
        <v>854</v>
      </c>
      <c r="M11" s="132"/>
      <c r="N11" s="132"/>
      <c r="O11" s="229"/>
      <c r="P11" s="229"/>
      <c r="Q11" s="132"/>
    </row>
    <row r="12" spans="2:17" s="120" customFormat="1" ht="15" customHeight="1" x14ac:dyDescent="0.25">
      <c r="B12" s="46" t="str">
        <f>IF(Index!$AJ$5=1,'1.0 Financial highlights'!L12,K12)</f>
        <v>AUCs: Custodia de valores de terceros</v>
      </c>
      <c r="C12" s="123">
        <v>94692829.109999999</v>
      </c>
      <c r="D12" s="123">
        <v>80381991.88369</v>
      </c>
      <c r="E12" s="123">
        <v>14310837.226310004</v>
      </c>
      <c r="F12" s="200">
        <v>17.80353645256427</v>
      </c>
      <c r="G12" s="245"/>
      <c r="H12" s="642"/>
      <c r="I12" s="373"/>
      <c r="J12" s="132"/>
      <c r="K12" s="85" t="s">
        <v>932</v>
      </c>
      <c r="L12" s="85" t="s">
        <v>931</v>
      </c>
      <c r="M12" s="132"/>
      <c r="N12" s="132"/>
      <c r="O12" s="229"/>
      <c r="P12" s="229"/>
      <c r="Q12" s="132"/>
    </row>
    <row r="13" spans="2:17" s="120" customFormat="1" ht="15" customHeight="1" x14ac:dyDescent="0.25">
      <c r="B13" s="44" t="str">
        <f>IF(Index!$AJ$5=1,'1.0 Financial highlights'!L13,K13)</f>
        <v>Patrimonio neto</v>
      </c>
      <c r="C13" s="123">
        <v>6703112.7447196506</v>
      </c>
      <c r="D13" s="189">
        <v>6211403.2278225897</v>
      </c>
      <c r="E13" s="123">
        <v>491709.51689706091</v>
      </c>
      <c r="F13" s="190">
        <v>7.9162388732800055</v>
      </c>
      <c r="G13" s="245"/>
      <c r="H13" s="642"/>
      <c r="I13" s="373"/>
      <c r="J13" s="132"/>
      <c r="K13" s="85" t="s">
        <v>133</v>
      </c>
      <c r="L13" s="85" t="s">
        <v>134</v>
      </c>
      <c r="M13" s="132"/>
      <c r="N13" s="132"/>
      <c r="O13" s="229"/>
      <c r="P13" s="229"/>
      <c r="Q13" s="132"/>
    </row>
    <row r="14" spans="2:17" s="120" customFormat="1" ht="15" customHeight="1" x14ac:dyDescent="0.25">
      <c r="B14" s="186" t="str">
        <f>IF(Index!$AJ$5=1,'1.0 Financial highlights'!L14,K14)</f>
        <v>RESULTADOS</v>
      </c>
      <c r="C14" s="191"/>
      <c r="D14" s="127"/>
      <c r="E14" s="191"/>
      <c r="F14" s="192"/>
      <c r="G14" s="245"/>
      <c r="H14" s="642"/>
      <c r="I14" s="373"/>
      <c r="J14" s="132"/>
      <c r="K14" s="140" t="s">
        <v>705</v>
      </c>
      <c r="L14" s="140" t="s">
        <v>704</v>
      </c>
      <c r="M14" s="132"/>
      <c r="N14" s="132"/>
      <c r="O14" s="229"/>
      <c r="P14" s="229"/>
      <c r="Q14" s="132"/>
    </row>
    <row r="15" spans="2:17" s="120" customFormat="1" ht="15" customHeight="1" x14ac:dyDescent="0.25">
      <c r="B15" s="514" t="str">
        <f>IF(Index!$AJ$5=1,'1.0 Financial highlights'!L15,K15)</f>
        <v>Margen de Intereses</v>
      </c>
      <c r="C15" s="520">
        <v>1160099.5629114201</v>
      </c>
      <c r="D15" s="523">
        <v>1101108.7190432199</v>
      </c>
      <c r="E15" s="523">
        <v>58990.843868200202</v>
      </c>
      <c r="F15" s="526">
        <v>5.3574041189555537</v>
      </c>
      <c r="G15" s="245"/>
      <c r="H15" s="642"/>
      <c r="I15" s="373"/>
      <c r="J15" s="132"/>
      <c r="K15" s="193" t="s">
        <v>135</v>
      </c>
      <c r="L15" s="193" t="s">
        <v>136</v>
      </c>
      <c r="M15" s="132"/>
      <c r="N15" s="132"/>
      <c r="O15" s="229"/>
      <c r="P15" s="229"/>
      <c r="Q15" s="132"/>
    </row>
    <row r="16" spans="2:17" s="120" customFormat="1" ht="15" customHeight="1" x14ac:dyDescent="0.25">
      <c r="B16" s="515" t="str">
        <f>IF(Index!$AJ$5=1,'1.0 Financial highlights'!L16,K16)</f>
        <v>Comisiones netas</v>
      </c>
      <c r="C16" s="520">
        <v>440407.48978999996</v>
      </c>
      <c r="D16" s="524">
        <v>380143.20650999993</v>
      </c>
      <c r="E16" s="523">
        <v>60264.283280000032</v>
      </c>
      <c r="F16" s="526">
        <v>15.853047548388778</v>
      </c>
      <c r="G16" s="245"/>
      <c r="H16" s="642"/>
      <c r="I16" s="373"/>
      <c r="J16" s="132"/>
      <c r="K16" s="193" t="s">
        <v>779</v>
      </c>
      <c r="L16" s="193" t="s">
        <v>137</v>
      </c>
      <c r="M16" s="132"/>
      <c r="N16" s="132"/>
      <c r="O16" s="229"/>
      <c r="P16" s="229"/>
      <c r="Q16" s="132"/>
    </row>
    <row r="17" spans="2:17" s="120" customFormat="1" ht="15" customHeight="1" x14ac:dyDescent="0.25">
      <c r="B17" s="516" t="str">
        <f>IF(Index!$AJ$5=1,'1.0 Financial highlights'!L17,K17)</f>
        <v>Margen Bruto</v>
      </c>
      <c r="C17" s="521">
        <v>1602972.6969723189</v>
      </c>
      <c r="D17" s="524">
        <v>1494420.3798839338</v>
      </c>
      <c r="E17" s="523">
        <v>108552.31708838511</v>
      </c>
      <c r="F17" s="526">
        <v>7.2638407873436508</v>
      </c>
      <c r="G17" s="245"/>
      <c r="H17" s="642"/>
      <c r="I17" s="373"/>
      <c r="J17" s="132"/>
      <c r="K17" s="85" t="s">
        <v>588</v>
      </c>
      <c r="L17" s="85" t="s">
        <v>138</v>
      </c>
      <c r="M17" s="132"/>
      <c r="N17" s="132"/>
      <c r="O17" s="229"/>
      <c r="P17" s="229"/>
      <c r="Q17" s="132"/>
    </row>
    <row r="18" spans="2:17" s="120" customFormat="1" ht="15" customHeight="1" x14ac:dyDescent="0.25">
      <c r="B18" s="516" t="str">
        <f>IF(Index!$AJ$5=1,'1.0 Financial highlights'!L18,K18)</f>
        <v>Resultado de la actividad de explotación</v>
      </c>
      <c r="C18" s="519">
        <v>1052363.427352319</v>
      </c>
      <c r="D18" s="524">
        <v>958164.8589239337</v>
      </c>
      <c r="E18" s="523">
        <v>94198.568428385304</v>
      </c>
      <c r="F18" s="526">
        <v>9.8311441450874035</v>
      </c>
      <c r="G18" s="245"/>
      <c r="H18" s="642"/>
      <c r="I18" s="373"/>
      <c r="J18" s="132"/>
      <c r="K18" s="85" t="s">
        <v>139</v>
      </c>
      <c r="L18" s="85" t="s">
        <v>140</v>
      </c>
      <c r="M18" s="132"/>
      <c r="N18" s="132"/>
      <c r="O18" s="229"/>
      <c r="P18" s="229"/>
      <c r="Q18" s="132"/>
    </row>
    <row r="19" spans="2:17" s="120" customFormat="1" ht="15" customHeight="1" x14ac:dyDescent="0.25">
      <c r="B19" s="517" t="str">
        <f>IF(Index!$AJ$5=1,'1.0 Financial highlights'!L19,K19)</f>
        <v>Resultado antes de impuestos</v>
      </c>
      <c r="C19" s="127">
        <v>852722.66999231908</v>
      </c>
      <c r="D19" s="523">
        <v>765643.3600239337</v>
      </c>
      <c r="E19" s="523">
        <v>87079.30996838538</v>
      </c>
      <c r="F19" s="526">
        <v>11.37335142117125</v>
      </c>
      <c r="G19" s="245"/>
      <c r="H19" s="642"/>
      <c r="I19" s="373"/>
      <c r="J19" s="132"/>
      <c r="K19" s="85" t="s">
        <v>141</v>
      </c>
      <c r="L19" s="85" t="s">
        <v>585</v>
      </c>
      <c r="M19" s="132"/>
      <c r="N19" s="132"/>
      <c r="O19" s="229"/>
      <c r="P19" s="229"/>
      <c r="Q19" s="132"/>
    </row>
    <row r="20" spans="2:17" s="120" customFormat="1" ht="15" customHeight="1" x14ac:dyDescent="0.25">
      <c r="B20" s="194" t="str">
        <f>IF(Index!$AJ$5=1,'1.0 Financial highlights'!L20,K20)</f>
        <v>Resultado neto atribuido al Grupo</v>
      </c>
      <c r="C20" s="522">
        <v>605262.55116731906</v>
      </c>
      <c r="D20" s="522">
        <v>541692.67720993375</v>
      </c>
      <c r="E20" s="522">
        <v>63569.873957385309</v>
      </c>
      <c r="F20" s="527">
        <v>11.73541320233663</v>
      </c>
      <c r="G20" s="245"/>
      <c r="H20" s="642"/>
      <c r="I20" s="373"/>
      <c r="J20" s="132"/>
      <c r="K20" s="85" t="s">
        <v>633</v>
      </c>
      <c r="L20" s="85" t="s">
        <v>142</v>
      </c>
      <c r="M20" s="132"/>
      <c r="N20" s="132"/>
      <c r="O20" s="229"/>
      <c r="P20" s="229"/>
      <c r="Q20" s="132"/>
    </row>
    <row r="21" spans="2:17" s="120" customFormat="1" ht="15" customHeight="1" x14ac:dyDescent="0.25">
      <c r="B21" s="196" t="str">
        <f>IF(Index!$AJ$5=1,'1.0 Financial highlights'!L21,K21)</f>
        <v>RATIOS</v>
      </c>
      <c r="C21" s="123"/>
      <c r="D21" s="197"/>
      <c r="E21" s="123"/>
      <c r="F21" s="198"/>
      <c r="G21" s="245"/>
      <c r="H21" s="132"/>
      <c r="I21" s="373"/>
      <c r="J21" s="132"/>
      <c r="K21" s="140" t="s">
        <v>706</v>
      </c>
      <c r="L21" s="140" t="s">
        <v>706</v>
      </c>
      <c r="M21" s="132"/>
      <c r="N21" s="132"/>
      <c r="O21" s="229"/>
      <c r="P21" s="229"/>
      <c r="Q21" s="132"/>
    </row>
    <row r="22" spans="2:17" s="120" customFormat="1" ht="15" customHeight="1" x14ac:dyDescent="0.25">
      <c r="B22" s="44" t="str">
        <f>IF(Index!$AJ$5=1,'1.0 Financial highlights'!L22,K22)</f>
        <v xml:space="preserve">Índice de morosidad  </v>
      </c>
      <c r="C22" s="530">
        <v>1.9195226400799955E-2</v>
      </c>
      <c r="D22" s="530">
        <v>2.1406022271928015E-2</v>
      </c>
      <c r="E22" s="639">
        <v>-2.2000000000000001E-3</v>
      </c>
      <c r="F22" s="646">
        <v>-10.327481598648495</v>
      </c>
      <c r="G22" s="245"/>
      <c r="H22" s="206"/>
      <c r="I22" s="478"/>
      <c r="J22" s="132"/>
      <c r="K22" s="85" t="s">
        <v>897</v>
      </c>
      <c r="L22" s="85" t="s">
        <v>589</v>
      </c>
      <c r="M22" s="132"/>
      <c r="N22" s="132"/>
      <c r="O22" s="229"/>
      <c r="P22" s="229"/>
      <c r="Q22" s="132"/>
    </row>
    <row r="23" spans="2:17" s="120" customFormat="1" ht="15" customHeight="1" x14ac:dyDescent="0.25">
      <c r="B23" s="44" t="str">
        <f>IF(Index!$AJ$5=1,'1.0 Financial highlights'!L23,K23)</f>
        <v xml:space="preserve">Índice de cobertura de la morosidad </v>
      </c>
      <c r="C23" s="531">
        <v>0.69152039687469169</v>
      </c>
      <c r="D23" s="531">
        <v>0.70309099388589902</v>
      </c>
      <c r="E23" s="531">
        <v>-1.1599999999999999E-2</v>
      </c>
      <c r="F23" s="188">
        <v>-1.6498575719037731</v>
      </c>
      <c r="G23" s="245"/>
      <c r="H23" s="206"/>
      <c r="I23" s="478"/>
      <c r="J23" s="132"/>
      <c r="K23" s="85" t="s">
        <v>143</v>
      </c>
      <c r="L23" s="85" t="s">
        <v>590</v>
      </c>
      <c r="M23" s="132"/>
      <c r="N23" s="132"/>
      <c r="O23" s="229"/>
      <c r="P23" s="229"/>
      <c r="Q23" s="132"/>
    </row>
    <row r="24" spans="2:17" s="120" customFormat="1" ht="15" customHeight="1" x14ac:dyDescent="0.25">
      <c r="B24" s="44" t="str">
        <f>IF(Index!$AJ$5=1,'1.0 Financial highlights'!L24,K24)</f>
        <v>Coste del riesgo</v>
      </c>
      <c r="C24" s="639">
        <v>3.3E-3</v>
      </c>
      <c r="D24" s="531">
        <v>3.2000000000000002E-3</v>
      </c>
      <c r="E24" s="531">
        <v>1E-4</v>
      </c>
      <c r="F24" s="188">
        <v>3.125</v>
      </c>
      <c r="G24" s="245"/>
      <c r="H24" s="206"/>
      <c r="I24" s="635"/>
      <c r="J24" s="132"/>
      <c r="K24" s="85" t="s">
        <v>591</v>
      </c>
      <c r="L24" s="85" t="s">
        <v>144</v>
      </c>
      <c r="M24" s="132"/>
      <c r="N24" s="132"/>
      <c r="O24" s="229"/>
      <c r="P24" s="229"/>
      <c r="Q24" s="132"/>
    </row>
    <row r="25" spans="2:17" s="120" customFormat="1" ht="15" customHeight="1" x14ac:dyDescent="0.25">
      <c r="B25" s="419" t="str">
        <f>IF(Index!$AJ$5=1,'1.0 Financial highlights'!L25,K25)</f>
        <v xml:space="preserve">Ratio de eficiencia </v>
      </c>
      <c r="C25" s="639">
        <v>0.34349260636814694</v>
      </c>
      <c r="D25" s="531">
        <v>0.35880000000000001</v>
      </c>
      <c r="E25" s="531">
        <v>-1.5299999999999999E-2</v>
      </c>
      <c r="F25" s="188">
        <v>-4.2641999999999998</v>
      </c>
      <c r="G25" s="245"/>
      <c r="H25" s="206"/>
      <c r="I25" s="478"/>
      <c r="J25" s="132"/>
      <c r="K25" s="85" t="s">
        <v>950</v>
      </c>
      <c r="L25" s="85" t="s">
        <v>592</v>
      </c>
      <c r="M25" s="132"/>
      <c r="N25" s="132"/>
      <c r="O25" s="229"/>
      <c r="P25" s="229"/>
      <c r="Q25" s="132"/>
    </row>
    <row r="26" spans="2:17" s="120" customFormat="1" ht="15" customHeight="1" x14ac:dyDescent="0.25">
      <c r="B26" s="44" t="str">
        <f>IF(Index!$AJ$5=1,'1.0 Financial highlights'!L26,K26)</f>
        <v xml:space="preserve">ROE </v>
      </c>
      <c r="C26" s="639">
        <v>0.19137179091627837</v>
      </c>
      <c r="D26" s="531">
        <v>0.18383720302522802</v>
      </c>
      <c r="E26" s="531">
        <v>7.4999999999999997E-3</v>
      </c>
      <c r="F26" s="188">
        <v>4.0796999999999999</v>
      </c>
      <c r="G26" s="245"/>
      <c r="H26" s="206"/>
      <c r="I26" s="478"/>
      <c r="J26" s="132"/>
      <c r="K26" s="85" t="s">
        <v>593</v>
      </c>
      <c r="L26" s="85" t="s">
        <v>593</v>
      </c>
      <c r="M26" s="132"/>
      <c r="N26" s="132"/>
      <c r="O26" s="229"/>
      <c r="P26" s="229"/>
      <c r="Q26" s="132"/>
    </row>
    <row r="27" spans="2:17" s="120" customFormat="1" ht="15" customHeight="1" x14ac:dyDescent="0.25">
      <c r="B27" s="534" t="str">
        <f>IF(Index!$AJ$5=1,'1.0 Financial highlights'!L27,K27)</f>
        <v xml:space="preserve">ROTE </v>
      </c>
      <c r="C27" s="640">
        <v>0.20361037647749536</v>
      </c>
      <c r="D27" s="535">
        <v>0.19503855667434011</v>
      </c>
      <c r="E27" s="535">
        <v>8.6E-3</v>
      </c>
      <c r="F27" s="188">
        <v>4.4093999999999998</v>
      </c>
      <c r="G27" s="245"/>
      <c r="H27" s="206"/>
      <c r="I27" s="478"/>
      <c r="J27" s="132"/>
      <c r="K27" s="85" t="s">
        <v>594</v>
      </c>
      <c r="L27" s="85" t="s">
        <v>594</v>
      </c>
      <c r="M27" s="132"/>
      <c r="N27" s="132"/>
      <c r="O27" s="229"/>
      <c r="P27" s="229"/>
      <c r="Q27" s="132"/>
    </row>
    <row r="28" spans="2:17" s="120" customFormat="1" ht="15" customHeight="1" x14ac:dyDescent="0.25">
      <c r="B28" s="517" t="str">
        <f>IF(Index!$AJ$5=1,'1.0 Financial highlights'!L28,K28)</f>
        <v xml:space="preserve">RORWA </v>
      </c>
      <c r="C28" s="641">
        <v>2.500336061797508E-2</v>
      </c>
      <c r="D28" s="518">
        <v>2.3361254829162285E-2</v>
      </c>
      <c r="E28" s="518">
        <v>1.6000000000000001E-3</v>
      </c>
      <c r="F28" s="188">
        <v>6.8489000000000004</v>
      </c>
      <c r="G28" s="245"/>
      <c r="H28" s="206"/>
      <c r="I28" s="478"/>
      <c r="J28" s="132"/>
      <c r="K28" s="85" t="s">
        <v>595</v>
      </c>
      <c r="L28" s="85" t="s">
        <v>595</v>
      </c>
      <c r="M28" s="132"/>
      <c r="N28" s="132"/>
      <c r="O28" s="229"/>
      <c r="P28" s="229"/>
      <c r="Q28" s="132"/>
    </row>
    <row r="29" spans="2:17" s="120" customFormat="1" ht="15" customHeight="1" x14ac:dyDescent="0.25">
      <c r="B29" s="517" t="str">
        <f>IF(Index!$AJ$5=1,'1.0 Financial highlights'!L29,K29)</f>
        <v xml:space="preserve">ROA </v>
      </c>
      <c r="C29" s="641">
        <v>8.655072693037287E-3</v>
      </c>
      <c r="D29" s="518">
        <v>8.5526413853327533E-3</v>
      </c>
      <c r="E29" s="518">
        <v>1E-4</v>
      </c>
      <c r="F29" s="188">
        <v>1.1692</v>
      </c>
      <c r="G29" s="245"/>
      <c r="H29" s="206"/>
      <c r="I29" s="478"/>
      <c r="J29" s="132"/>
      <c r="K29" s="85" t="s">
        <v>596</v>
      </c>
      <c r="L29" s="85" t="s">
        <v>596</v>
      </c>
      <c r="M29" s="132"/>
      <c r="N29" s="132"/>
      <c r="O29" s="229"/>
      <c r="P29" s="229"/>
      <c r="Q29" s="132"/>
    </row>
    <row r="30" spans="2:17" s="120" customFormat="1" ht="15" customHeight="1" x14ac:dyDescent="0.25">
      <c r="B30" s="517" t="str">
        <f>IF(Index!$AJ$5=1,'1.0 Financial highlights'!L30,K30)</f>
        <v>CET1</v>
      </c>
      <c r="C30" s="641">
        <v>0.12905956439601607</v>
      </c>
      <c r="D30" s="518">
        <v>0.12574219116350691</v>
      </c>
      <c r="E30" s="518">
        <v>3.3173732325091632E-3</v>
      </c>
      <c r="F30" s="188">
        <v>2.6382339943444029</v>
      </c>
      <c r="G30" s="245"/>
      <c r="H30" s="206"/>
      <c r="I30" s="478"/>
      <c r="J30" s="132"/>
      <c r="K30" s="85" t="s">
        <v>145</v>
      </c>
      <c r="L30" s="85" t="s">
        <v>145</v>
      </c>
      <c r="M30" s="132"/>
      <c r="N30" s="132"/>
      <c r="O30" s="229"/>
      <c r="P30" s="229"/>
      <c r="Q30" s="132"/>
    </row>
    <row r="31" spans="2:17" s="120" customFormat="1" ht="15" customHeight="1" x14ac:dyDescent="0.25">
      <c r="B31" s="517" t="str">
        <f>IF(Index!$AJ$5=1,'1.0 Financial highlights'!L31,K31)</f>
        <v>Requisito de CET1</v>
      </c>
      <c r="C31" s="641">
        <v>8.5764187180418977E-2</v>
      </c>
      <c r="D31" s="518">
        <v>7.9415480876596167E-2</v>
      </c>
      <c r="E31" s="518">
        <v>6.3487063038228098E-3</v>
      </c>
      <c r="F31" s="188">
        <v>7.9942930946776913</v>
      </c>
      <c r="G31" s="245"/>
      <c r="H31" s="206"/>
      <c r="I31" s="478"/>
      <c r="J31" s="132"/>
      <c r="K31" s="85" t="s">
        <v>597</v>
      </c>
      <c r="L31" s="85" t="s">
        <v>146</v>
      </c>
      <c r="M31" s="132"/>
      <c r="N31" s="132"/>
      <c r="O31" s="229"/>
      <c r="P31" s="229"/>
      <c r="Q31" s="132"/>
    </row>
    <row r="32" spans="2:17" s="120" customFormat="1" ht="15" customHeight="1" x14ac:dyDescent="0.25">
      <c r="B32" s="517" t="str">
        <f>IF(Index!$AJ$5=1,'1.0 Financial highlights'!L32,K32)</f>
        <v>MREL (%TREA)</v>
      </c>
      <c r="C32" s="641">
        <v>0.27114489654145463</v>
      </c>
      <c r="D32" s="518">
        <v>0.26535280428309121</v>
      </c>
      <c r="E32" s="518">
        <v>5.7920922583634127E-3</v>
      </c>
      <c r="F32" s="188">
        <v>2.1827891640384278</v>
      </c>
      <c r="G32" s="245"/>
      <c r="H32" s="206"/>
      <c r="I32" s="478"/>
      <c r="J32" s="132"/>
      <c r="K32" s="85" t="s">
        <v>147</v>
      </c>
      <c r="L32" s="85" t="s">
        <v>147</v>
      </c>
      <c r="M32" s="132"/>
      <c r="N32" s="132"/>
      <c r="O32" s="229"/>
      <c r="P32" s="229"/>
      <c r="Q32" s="132"/>
    </row>
    <row r="33" spans="2:17" s="120" customFormat="1" ht="15" customHeight="1" x14ac:dyDescent="0.25">
      <c r="B33" s="517" t="str">
        <f>IF(Index!$AJ$5=1,'1.0 Financial highlights'!L33,K33)</f>
        <v>Ratio de apalancamiento</v>
      </c>
      <c r="C33" s="641">
        <v>5.1522887370603856E-2</v>
      </c>
      <c r="D33" s="518">
        <v>5.0999999999999997E-2</v>
      </c>
      <c r="E33" s="518">
        <v>5.0000000000000001E-4</v>
      </c>
      <c r="F33" s="188">
        <v>0.98040000000000005</v>
      </c>
      <c r="G33" s="245"/>
      <c r="H33" s="206"/>
      <c r="I33" s="478"/>
      <c r="J33" s="132"/>
      <c r="K33" s="85" t="s">
        <v>598</v>
      </c>
      <c r="L33" s="85" t="s">
        <v>148</v>
      </c>
      <c r="M33" s="132"/>
      <c r="N33" s="132"/>
      <c r="O33" s="229"/>
      <c r="P33" s="229"/>
      <c r="Q33" s="132"/>
    </row>
    <row r="34" spans="2:17" s="120" customFormat="1" ht="15" customHeight="1" x14ac:dyDescent="0.25">
      <c r="B34" s="44" t="str">
        <f>IF(Index!$AJ$5=1,'1.0 Financial highlights'!L34,K34)</f>
        <v>LTD</v>
      </c>
      <c r="C34" s="531">
        <v>0.96994748943511422</v>
      </c>
      <c r="D34" s="531">
        <v>0.97321065555335351</v>
      </c>
      <c r="E34" s="531">
        <v>-3.3E-3</v>
      </c>
      <c r="F34" s="188">
        <v>-0.33910000000000001</v>
      </c>
      <c r="G34" s="245"/>
      <c r="H34" s="206"/>
      <c r="I34" s="478"/>
      <c r="J34" s="132"/>
      <c r="K34" s="85" t="s">
        <v>599</v>
      </c>
      <c r="L34" s="85" t="s">
        <v>599</v>
      </c>
      <c r="M34" s="132"/>
      <c r="N34" s="132"/>
      <c r="O34" s="229"/>
      <c r="P34" s="229"/>
      <c r="Q34" s="132"/>
    </row>
    <row r="35" spans="2:17" s="120" customFormat="1" ht="15" customHeight="1" x14ac:dyDescent="0.25">
      <c r="B35" s="44" t="str">
        <f>IF(Index!$AJ$5=1,'1.0 Financial highlights'!L35,K35)</f>
        <v>LCR (media 12 meses)</v>
      </c>
      <c r="C35" s="531">
        <v>1.8406</v>
      </c>
      <c r="D35" s="531">
        <v>1.93</v>
      </c>
      <c r="E35" s="531">
        <v>-8.9399999999999993E-2</v>
      </c>
      <c r="F35" s="188">
        <v>-4.6321000000000003</v>
      </c>
      <c r="G35" s="245"/>
      <c r="H35" s="206"/>
      <c r="I35" s="373"/>
      <c r="J35" s="132"/>
      <c r="K35" s="85" t="s">
        <v>600</v>
      </c>
      <c r="L35" s="85" t="s">
        <v>730</v>
      </c>
      <c r="M35" s="132"/>
      <c r="N35" s="132"/>
      <c r="O35" s="229"/>
      <c r="P35" s="229"/>
      <c r="Q35" s="132"/>
    </row>
    <row r="36" spans="2:17" s="120" customFormat="1" ht="15" customHeight="1" x14ac:dyDescent="0.25">
      <c r="B36" s="589" t="str">
        <f>IF(Index!$AJ$5=1,'1.0 Financial highlights'!L36,K36)</f>
        <v>HQLA's (media doce meses en millones de €)</v>
      </c>
      <c r="C36" s="189">
        <v>26177.239463400001</v>
      </c>
      <c r="D36" s="189">
        <v>21057.979309449998</v>
      </c>
      <c r="E36" s="123">
        <v>5119.2601999999997</v>
      </c>
      <c r="F36" s="199">
        <v>24.310300000000002</v>
      </c>
      <c r="G36" s="245"/>
      <c r="H36" s="206"/>
      <c r="I36" s="373"/>
      <c r="J36" s="132"/>
      <c r="K36" s="85" t="s">
        <v>946</v>
      </c>
      <c r="L36" s="85" t="s">
        <v>947</v>
      </c>
      <c r="M36" s="132"/>
      <c r="N36" s="132"/>
      <c r="O36" s="229"/>
      <c r="P36" s="229"/>
      <c r="Q36" s="132"/>
    </row>
    <row r="37" spans="2:17" s="120" customFormat="1" ht="15" customHeight="1" x14ac:dyDescent="0.25">
      <c r="B37" s="186" t="str">
        <f>IF(Index!$AJ$5=1,'1.0 Financial highlights'!L37,K37)</f>
        <v>ACCIÓN BANKINTER</v>
      </c>
      <c r="C37" s="123"/>
      <c r="D37" s="127"/>
      <c r="E37" s="191"/>
      <c r="F37" s="198"/>
      <c r="G37" s="245"/>
      <c r="H37" s="132"/>
      <c r="I37" s="373"/>
      <c r="J37" s="132"/>
      <c r="K37" s="140" t="s">
        <v>707</v>
      </c>
      <c r="L37" s="140" t="s">
        <v>708</v>
      </c>
      <c r="M37" s="132"/>
      <c r="N37" s="132"/>
      <c r="O37" s="229"/>
      <c r="P37" s="229"/>
      <c r="Q37" s="132"/>
    </row>
    <row r="38" spans="2:17" s="120" customFormat="1" ht="15" customHeight="1" x14ac:dyDescent="0.25">
      <c r="B38" s="202" t="str">
        <f>IF(Index!$AJ$5=1,'1.0 Financial highlights'!L38,K38)</f>
        <v>Número de acciones</v>
      </c>
      <c r="C38" s="123">
        <v>898866154</v>
      </c>
      <c r="D38" s="123">
        <v>898866154</v>
      </c>
      <c r="E38" s="532">
        <v>0</v>
      </c>
      <c r="F38" s="188">
        <v>0</v>
      </c>
      <c r="G38" s="245"/>
      <c r="H38" s="132"/>
      <c r="I38" s="373"/>
      <c r="J38" s="132"/>
      <c r="K38" s="85" t="s">
        <v>149</v>
      </c>
      <c r="L38" s="85" t="s">
        <v>150</v>
      </c>
      <c r="M38" s="132"/>
      <c r="N38" s="132"/>
      <c r="O38" s="229"/>
      <c r="P38" s="229"/>
      <c r="Q38" s="132"/>
    </row>
    <row r="39" spans="2:17" s="120" customFormat="1" ht="15" customHeight="1" x14ac:dyDescent="0.25">
      <c r="B39" s="44" t="str">
        <f>IF(Index!$AJ$5=1,'1.0 Financial highlights'!L39,K39)</f>
        <v>Última cotización (€)</v>
      </c>
      <c r="C39" s="200">
        <v>14.64</v>
      </c>
      <c r="D39" s="200">
        <v>11.08</v>
      </c>
      <c r="E39" s="188">
        <v>3.56</v>
      </c>
      <c r="F39" s="188">
        <v>32.130000000000003</v>
      </c>
      <c r="G39" s="245"/>
      <c r="H39" s="206"/>
      <c r="I39" s="373"/>
      <c r="J39" s="132"/>
      <c r="K39" s="85" t="s">
        <v>601</v>
      </c>
      <c r="L39" s="85" t="s">
        <v>151</v>
      </c>
      <c r="M39" s="132"/>
      <c r="N39" s="132"/>
      <c r="O39" s="229"/>
      <c r="P39" s="229"/>
      <c r="Q39" s="132"/>
    </row>
    <row r="40" spans="2:17" s="120" customFormat="1" ht="15" customHeight="1" x14ac:dyDescent="0.25">
      <c r="B40" s="44" t="str">
        <f>IF(Index!$AJ$5=1,'1.0 Financial highlights'!L40,K40)</f>
        <v>BPA (€)</v>
      </c>
      <c r="C40" s="200">
        <v>0.65239999999999998</v>
      </c>
      <c r="D40" s="200">
        <v>0.58530000000000004</v>
      </c>
      <c r="E40" s="188">
        <v>6.7100000000000007E-2</v>
      </c>
      <c r="F40" s="188">
        <v>11.4642</v>
      </c>
      <c r="G40" s="245"/>
      <c r="H40" s="206"/>
      <c r="I40" s="373"/>
      <c r="J40" s="132"/>
      <c r="K40" s="85" t="s">
        <v>152</v>
      </c>
      <c r="L40" s="85" t="s">
        <v>153</v>
      </c>
      <c r="M40" s="132"/>
      <c r="N40" s="132"/>
      <c r="O40" s="229"/>
      <c r="P40" s="229"/>
      <c r="Q40" s="132"/>
    </row>
    <row r="41" spans="2:17" s="120" customFormat="1" ht="15" customHeight="1" x14ac:dyDescent="0.25">
      <c r="B41" s="194" t="str">
        <f>IF(Index!$AJ$5=1,'1.0 Financial highlights'!L41,K41)</f>
        <v>DPA (€)</v>
      </c>
      <c r="C41" s="200">
        <v>0.31586484000000004</v>
      </c>
      <c r="D41" s="200">
        <v>0.27379999999999999</v>
      </c>
      <c r="E41" s="199">
        <v>4.2099999999999999E-2</v>
      </c>
      <c r="F41" s="190">
        <v>15.376200000000001</v>
      </c>
      <c r="G41" s="245"/>
      <c r="H41" s="206"/>
      <c r="I41" s="373"/>
      <c r="J41" s="132"/>
      <c r="K41" s="85" t="s">
        <v>937</v>
      </c>
      <c r="L41" s="85" t="s">
        <v>936</v>
      </c>
      <c r="M41" s="132"/>
      <c r="N41" s="132"/>
      <c r="O41" s="229"/>
      <c r="P41" s="229"/>
      <c r="Q41" s="132"/>
    </row>
    <row r="42" spans="2:17" s="120" customFormat="1" ht="15" customHeight="1" x14ac:dyDescent="0.25">
      <c r="B42" s="533" t="str">
        <f>IF(Index!$AJ$5=1,'1.0 Financial highlights'!L42,K42)</f>
        <v>OFICINAS Y CENTROS</v>
      </c>
      <c r="C42" s="191"/>
      <c r="D42" s="191"/>
      <c r="E42" s="191"/>
      <c r="F42" s="123"/>
      <c r="G42" s="245"/>
      <c r="H42" s="132"/>
      <c r="I42" s="373"/>
      <c r="J42" s="132"/>
      <c r="K42" s="140" t="s">
        <v>710</v>
      </c>
      <c r="L42" s="140" t="s">
        <v>709</v>
      </c>
      <c r="M42" s="132"/>
      <c r="N42" s="132"/>
      <c r="O42" s="229"/>
      <c r="P42" s="229"/>
      <c r="Q42" s="132"/>
    </row>
    <row r="43" spans="2:17" s="120" customFormat="1" ht="15" customHeight="1" x14ac:dyDescent="0.25">
      <c r="B43" s="44" t="str">
        <f>IF(Index!$AJ$5=1,'1.0 Financial highlights'!L43,K43)</f>
        <v>Oficinas</v>
      </c>
      <c r="C43" s="123">
        <v>444</v>
      </c>
      <c r="D43" s="123">
        <v>447</v>
      </c>
      <c r="E43" s="123">
        <v>-3</v>
      </c>
      <c r="F43" s="188">
        <v>-0.67114093959731547</v>
      </c>
      <c r="G43" s="245"/>
      <c r="H43" s="206"/>
      <c r="I43" s="373"/>
      <c r="J43" s="132"/>
      <c r="K43" s="85" t="s">
        <v>602</v>
      </c>
      <c r="L43" s="85" t="s">
        <v>154</v>
      </c>
      <c r="M43" s="132"/>
      <c r="N43" s="132"/>
      <c r="O43" s="229"/>
      <c r="P43" s="229"/>
      <c r="Q43" s="132"/>
    </row>
    <row r="44" spans="2:17" s="120" customFormat="1" ht="15" customHeight="1" x14ac:dyDescent="0.25">
      <c r="B44" s="44" t="str">
        <f>IF(Index!$AJ$5=1,'1.0 Financial highlights'!L44,K44)</f>
        <v>Centros de gestión comercial</v>
      </c>
      <c r="C44" s="123"/>
      <c r="D44" s="123"/>
      <c r="E44" s="123"/>
      <c r="F44" s="188"/>
      <c r="G44" s="245"/>
      <c r="H44" s="132"/>
      <c r="I44" s="373"/>
      <c r="J44" s="132"/>
      <c r="K44" s="85" t="s">
        <v>155</v>
      </c>
      <c r="L44" s="85" t="s">
        <v>731</v>
      </c>
      <c r="M44" s="132"/>
      <c r="N44" s="132"/>
      <c r="O44" s="229"/>
      <c r="P44" s="229"/>
      <c r="Q44" s="132"/>
    </row>
    <row r="45" spans="2:17" s="120" customFormat="1" ht="15" customHeight="1" x14ac:dyDescent="0.25">
      <c r="B45" s="44" t="str">
        <f>IF(Index!$AJ$5=1,'1.0 Financial highlights'!L45,K45)</f>
        <v xml:space="preserve">    Corporativa</v>
      </c>
      <c r="C45" s="123">
        <v>25</v>
      </c>
      <c r="D45" s="123">
        <v>25</v>
      </c>
      <c r="E45" s="123">
        <v>0</v>
      </c>
      <c r="F45" s="188">
        <v>0</v>
      </c>
      <c r="G45" s="245"/>
      <c r="H45" s="206"/>
      <c r="I45" s="373"/>
      <c r="J45" s="132"/>
      <c r="K45" s="85" t="s">
        <v>807</v>
      </c>
      <c r="L45" s="85" t="s">
        <v>156</v>
      </c>
      <c r="M45" s="132"/>
      <c r="N45" s="132"/>
      <c r="O45" s="229"/>
      <c r="P45" s="229"/>
      <c r="Q45" s="132"/>
    </row>
    <row r="46" spans="2:17" s="120" customFormat="1" ht="15" customHeight="1" x14ac:dyDescent="0.25">
      <c r="B46" s="46" t="str">
        <f>IF(Index!$AJ$5=1,'1.0 Financial highlights'!L46,K46)</f>
        <v xml:space="preserve">    Empresas y PYMEs</v>
      </c>
      <c r="C46" s="123">
        <v>78</v>
      </c>
      <c r="D46" s="123">
        <v>78</v>
      </c>
      <c r="E46" s="123">
        <v>0</v>
      </c>
      <c r="F46" s="188">
        <v>0</v>
      </c>
      <c r="G46" s="245"/>
      <c r="H46" s="206"/>
      <c r="I46" s="373"/>
      <c r="J46" s="132"/>
      <c r="K46" s="73" t="s">
        <v>603</v>
      </c>
      <c r="L46" s="73" t="s">
        <v>732</v>
      </c>
      <c r="M46" s="132"/>
      <c r="N46" s="132"/>
      <c r="O46" s="229"/>
      <c r="P46" s="229"/>
      <c r="Q46" s="132"/>
    </row>
    <row r="47" spans="2:17" s="120" customFormat="1" ht="15" customHeight="1" x14ac:dyDescent="0.25">
      <c r="B47" s="44" t="str">
        <f>IF(Index!$AJ$5=1,'1.0 Financial highlights'!L47,K47)</f>
        <v xml:space="preserve">    Banca privada</v>
      </c>
      <c r="C47" s="123">
        <v>48</v>
      </c>
      <c r="D47" s="123">
        <v>48</v>
      </c>
      <c r="E47" s="123">
        <v>0</v>
      </c>
      <c r="F47" s="188">
        <v>0</v>
      </c>
      <c r="G47" s="245"/>
      <c r="H47" s="206"/>
      <c r="I47" s="373"/>
      <c r="J47" s="132"/>
      <c r="K47" s="85" t="s">
        <v>604</v>
      </c>
      <c r="L47" s="85" t="s">
        <v>733</v>
      </c>
      <c r="M47" s="132"/>
      <c r="N47" s="132"/>
      <c r="O47" s="229"/>
      <c r="P47" s="229"/>
      <c r="Q47" s="132"/>
    </row>
    <row r="48" spans="2:17" s="120" customFormat="1" ht="15" customHeight="1" x14ac:dyDescent="0.25">
      <c r="B48" s="44" t="str">
        <f>IF(Index!$AJ$5=1,'1.0 Financial highlights'!L48,K48)</f>
        <v>Oficinas virtuales</v>
      </c>
      <c r="C48" s="123">
        <v>408</v>
      </c>
      <c r="D48" s="123">
        <v>391</v>
      </c>
      <c r="E48" s="123">
        <v>17</v>
      </c>
      <c r="F48" s="188">
        <v>4.3478260869565215</v>
      </c>
      <c r="G48" s="245"/>
      <c r="H48" s="206"/>
      <c r="I48" s="373"/>
      <c r="J48" s="132"/>
      <c r="K48" s="85" t="s">
        <v>605</v>
      </c>
      <c r="L48" s="85" t="s">
        <v>734</v>
      </c>
      <c r="M48" s="132"/>
      <c r="N48" s="132"/>
      <c r="O48" s="229"/>
      <c r="P48" s="229"/>
      <c r="Q48" s="132"/>
    </row>
    <row r="49" spans="2:17" s="120" customFormat="1" ht="15" customHeight="1" x14ac:dyDescent="0.25">
      <c r="B49" s="44" t="str">
        <f>IF(Index!$AJ$5=1,'1.0 Financial highlights'!L49,K49)</f>
        <v>Número de agentes</v>
      </c>
      <c r="C49" s="123">
        <v>361</v>
      </c>
      <c r="D49" s="123">
        <v>355</v>
      </c>
      <c r="E49" s="123">
        <v>6</v>
      </c>
      <c r="F49" s="199">
        <v>1.6901408450704225</v>
      </c>
      <c r="G49" s="245"/>
      <c r="H49" s="206"/>
      <c r="I49" s="373"/>
      <c r="J49" s="132"/>
      <c r="K49" s="85" t="s">
        <v>157</v>
      </c>
      <c r="L49" s="85" t="s">
        <v>735</v>
      </c>
      <c r="M49" s="132"/>
      <c r="N49" s="132"/>
      <c r="O49" s="229"/>
      <c r="P49" s="229"/>
      <c r="Q49" s="132"/>
    </row>
    <row r="50" spans="2:17" s="120" customFormat="1" ht="15" customHeight="1" x14ac:dyDescent="0.25">
      <c r="B50" s="186" t="str">
        <f>IF(Index!$AJ$5=1,'1.0 Financial highlights'!L50,K50)</f>
        <v>PLANTILLA</v>
      </c>
      <c r="C50" s="191"/>
      <c r="D50" s="191"/>
      <c r="E50" s="191"/>
      <c r="F50" s="201"/>
      <c r="G50" s="245"/>
      <c r="H50" s="132"/>
      <c r="I50" s="373"/>
      <c r="J50" s="132"/>
      <c r="K50" s="140" t="s">
        <v>711</v>
      </c>
      <c r="L50" s="140" t="s">
        <v>712</v>
      </c>
      <c r="M50" s="132"/>
      <c r="N50" s="132"/>
      <c r="O50" s="229"/>
      <c r="P50" s="229"/>
      <c r="Q50" s="132"/>
    </row>
    <row r="51" spans="2:17" s="120" customFormat="1" ht="15" customHeight="1" x14ac:dyDescent="0.25">
      <c r="B51" s="44" t="str">
        <f>IF(Index!$AJ$5=1,'1.0 Financial highlights'!L51,K51)</f>
        <v>Empleados</v>
      </c>
      <c r="C51" s="195">
        <v>6657</v>
      </c>
      <c r="D51" s="195">
        <v>6649</v>
      </c>
      <c r="E51" s="195">
        <v>8</v>
      </c>
      <c r="F51" s="190">
        <v>0.12031884493908858</v>
      </c>
      <c r="G51" s="245"/>
      <c r="H51" s="206"/>
      <c r="I51" s="373"/>
      <c r="J51" s="132"/>
      <c r="K51" s="85" t="s">
        <v>737</v>
      </c>
      <c r="L51" s="85" t="s">
        <v>736</v>
      </c>
      <c r="M51" s="132"/>
      <c r="N51" s="132"/>
      <c r="O51" s="229"/>
      <c r="P51" s="229"/>
      <c r="Q51" s="132"/>
    </row>
    <row r="52" spans="2:17" s="120" customFormat="1" ht="13.35" customHeight="1" x14ac:dyDescent="0.25">
      <c r="B52" s="109"/>
      <c r="C52" s="44"/>
      <c r="D52" s="202"/>
      <c r="E52" s="202"/>
      <c r="F52" s="203"/>
      <c r="G52" s="245"/>
      <c r="H52" s="132"/>
      <c r="I52" s="373"/>
      <c r="J52" s="132"/>
      <c r="K52" s="204"/>
      <c r="L52" s="204"/>
      <c r="M52" s="132"/>
      <c r="N52" s="132"/>
      <c r="O52" s="229"/>
      <c r="P52" s="229"/>
      <c r="Q52" s="132"/>
    </row>
    <row r="53" spans="2:17" s="120" customFormat="1" ht="13.35" customHeight="1" x14ac:dyDescent="0.25">
      <c r="G53" s="245"/>
      <c r="H53" s="132"/>
      <c r="I53" s="132"/>
      <c r="J53" s="132"/>
      <c r="K53" s="204"/>
      <c r="L53" s="204"/>
      <c r="M53" s="132"/>
      <c r="N53" s="132"/>
      <c r="O53" s="229"/>
      <c r="P53" s="229"/>
      <c r="Q53" s="132"/>
    </row>
    <row r="54" spans="2:17" s="120" customFormat="1" ht="13.35" customHeight="1" x14ac:dyDescent="0.25">
      <c r="G54" s="245"/>
      <c r="H54" s="132"/>
      <c r="I54" s="132"/>
      <c r="J54" s="132"/>
      <c r="K54" s="204"/>
      <c r="L54" s="204"/>
      <c r="M54" s="132"/>
      <c r="N54" s="132"/>
      <c r="O54" s="229"/>
      <c r="P54" s="229"/>
      <c r="Q54" s="132"/>
    </row>
    <row r="55" spans="2:17" ht="13.35" customHeight="1" x14ac:dyDescent="0.3"/>
    <row r="56" spans="2:17" ht="13.35" customHeight="1" x14ac:dyDescent="0.3"/>
    <row r="57" spans="2:17" ht="13.35" customHeight="1" x14ac:dyDescent="0.3"/>
    <row r="58" spans="2:17" ht="13.35" customHeight="1" x14ac:dyDescent="0.3"/>
    <row r="59" spans="2:17" ht="13.35" customHeight="1" x14ac:dyDescent="0.3"/>
    <row r="60" spans="2:17" ht="13.35" customHeight="1" x14ac:dyDescent="0.3"/>
    <row r="61" spans="2:17" ht="13.35" customHeight="1" x14ac:dyDescent="0.3"/>
    <row r="62" spans="2:17" ht="13.35" customHeight="1" x14ac:dyDescent="0.3"/>
    <row r="63" spans="2:17" ht="13.35" customHeight="1" x14ac:dyDescent="0.3"/>
    <row r="64" spans="2:17" ht="13.35" customHeight="1" x14ac:dyDescent="0.3"/>
    <row r="65" ht="13.35" customHeight="1" x14ac:dyDescent="0.3"/>
    <row r="66" ht="13.35" customHeight="1" x14ac:dyDescent="0.3"/>
    <row r="67" ht="13.35" customHeight="1" x14ac:dyDescent="0.3"/>
    <row r="68" ht="13.35" customHeight="1" x14ac:dyDescent="0.3"/>
    <row r="69" ht="13.35" customHeight="1" x14ac:dyDescent="0.3"/>
    <row r="70" ht="13.35" customHeight="1" x14ac:dyDescent="0.3"/>
    <row r="71" ht="13.35" customHeight="1" x14ac:dyDescent="0.3"/>
    <row r="72" ht="13.35" customHeight="1" x14ac:dyDescent="0.3"/>
    <row r="73" ht="13.35" customHeight="1" x14ac:dyDescent="0.3"/>
    <row r="74" ht="13.35" customHeight="1" x14ac:dyDescent="0.3"/>
    <row r="75" ht="13.35" customHeight="1" x14ac:dyDescent="0.3"/>
  </sheetData>
  <mergeCells count="1">
    <mergeCell ref="E3:F3"/>
  </mergeCells>
  <pageMargins left="0.25" right="0.25" top="0.75" bottom="0.75" header="0.3" footer="0.3"/>
  <pageSetup scale="89" orientation="portrait" r:id="rId1"/>
  <customProperties>
    <customPr name="SheetOptions"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N103"/>
  <sheetViews>
    <sheetView showRuler="0" zoomScale="85" zoomScaleNormal="85" workbookViewId="0"/>
  </sheetViews>
  <sheetFormatPr defaultColWidth="13.33203125" defaultRowHeight="13.2" x14ac:dyDescent="0.25"/>
  <cols>
    <col min="1" max="1" width="4.44140625" style="18" customWidth="1"/>
    <col min="2" max="2" width="76.33203125" style="18" bestFit="1" customWidth="1"/>
    <col min="3" max="3" width="13.5546875" style="18" customWidth="1"/>
    <col min="4" max="4" width="13.33203125" style="18" bestFit="1" customWidth="1"/>
    <col min="5" max="5" width="13.77734375" style="18" customWidth="1"/>
    <col min="6" max="6" width="8.109375" style="18" customWidth="1"/>
    <col min="7" max="7" width="13.33203125" style="18" bestFit="1" customWidth="1"/>
    <col min="8" max="8" width="10.88671875" style="18" bestFit="1" customWidth="1"/>
    <col min="9" max="9" width="8.44140625" style="18" customWidth="1"/>
    <col min="10" max="10" width="3.44140625" style="18" customWidth="1"/>
    <col min="11" max="11" width="17.109375" style="18" bestFit="1" customWidth="1"/>
    <col min="12" max="12" width="13.33203125" style="18"/>
    <col min="13" max="14" width="53" style="65" customWidth="1"/>
    <col min="15" max="16384" width="13.33203125" style="18"/>
  </cols>
  <sheetData>
    <row r="1" spans="1:14" ht="18.45" customHeight="1" x14ac:dyDescent="0.3">
      <c r="A1" s="45"/>
      <c r="B1" s="19"/>
      <c r="C1" s="19"/>
      <c r="D1" s="19"/>
      <c r="E1" s="19"/>
      <c r="F1" s="19"/>
      <c r="G1" s="19"/>
      <c r="H1" s="19"/>
      <c r="I1" s="19"/>
      <c r="J1" s="19"/>
      <c r="M1" s="67"/>
      <c r="N1" s="67"/>
    </row>
    <row r="2" spans="1:14" ht="53.25" customHeight="1" x14ac:dyDescent="0.4">
      <c r="A2" s="45"/>
      <c r="B2" s="49" t="str">
        <f>IF(Index!$AJ$5=1,'2.1 Balance sheet'!N2,M2)</f>
        <v>2.1 BALANCE RESUMIDO</v>
      </c>
      <c r="C2" s="19"/>
      <c r="D2" s="19"/>
      <c r="E2" s="19"/>
      <c r="F2" s="19"/>
      <c r="G2" s="19"/>
      <c r="H2" s="19"/>
      <c r="I2" s="19"/>
      <c r="J2" s="19"/>
      <c r="M2" s="62" t="s">
        <v>686</v>
      </c>
      <c r="N2" s="62" t="s">
        <v>687</v>
      </c>
    </row>
    <row r="3" spans="1:14" s="120" customFormat="1" ht="13.35" customHeight="1" x14ac:dyDescent="0.25">
      <c r="A3" s="117"/>
      <c r="B3" s="131"/>
      <c r="C3" s="158"/>
      <c r="D3" s="158"/>
      <c r="E3" s="672" t="s">
        <v>413</v>
      </c>
      <c r="F3" s="673"/>
      <c r="G3" s="158"/>
      <c r="H3" s="674" t="s">
        <v>413</v>
      </c>
      <c r="I3" s="675"/>
      <c r="J3" s="44"/>
      <c r="M3" s="85"/>
      <c r="N3" s="85"/>
    </row>
    <row r="4" spans="1:14" s="120" customFormat="1" ht="13.35" customHeight="1" thickBot="1" x14ac:dyDescent="0.3">
      <c r="A4" s="117"/>
      <c r="B4" s="181" t="str">
        <f>IF(Index!$AJ$5=1,'2.1 Balance sheet'!N4,M4)</f>
        <v>Miles de Euros</v>
      </c>
      <c r="C4" s="182">
        <f>'1.0 Financial highlights'!C4</f>
        <v>46203</v>
      </c>
      <c r="D4" s="183">
        <f>'1.0 Financial highlights'!D4</f>
        <v>45838</v>
      </c>
      <c r="E4" s="184" t="s">
        <v>412</v>
      </c>
      <c r="F4" s="137" t="s">
        <v>158</v>
      </c>
      <c r="G4" s="135">
        <v>46022</v>
      </c>
      <c r="H4" s="136" t="s">
        <v>412</v>
      </c>
      <c r="I4" s="137" t="s">
        <v>158</v>
      </c>
      <c r="J4" s="44"/>
      <c r="M4" s="140" t="s">
        <v>129</v>
      </c>
      <c r="N4" s="140" t="s">
        <v>130</v>
      </c>
    </row>
    <row r="5" spans="1:14" s="120" customFormat="1" ht="25.2" customHeight="1" x14ac:dyDescent="0.25">
      <c r="A5" s="117"/>
      <c r="B5" s="125" t="str">
        <f>IF(Index!$AJ$5=1,'2.1 Balance sheet'!N5,M5)</f>
        <v>ACTIVO</v>
      </c>
      <c r="C5" s="52"/>
      <c r="D5" s="52"/>
      <c r="E5" s="546"/>
      <c r="F5" s="546"/>
      <c r="G5" s="547"/>
      <c r="H5" s="547"/>
      <c r="I5" s="547"/>
      <c r="J5" s="44"/>
      <c r="M5" s="73" t="s">
        <v>414</v>
      </c>
      <c r="N5" s="73" t="s">
        <v>159</v>
      </c>
    </row>
    <row r="6" spans="1:14" s="120" customFormat="1" ht="13.35" customHeight="1" x14ac:dyDescent="0.25">
      <c r="A6" s="117"/>
      <c r="B6" s="46" t="str">
        <f>IF(Index!$AJ$5=1,'2.1 Balance sheet'!N6,M6)</f>
        <v>Efectivo, saldos en efectivo en bancos centrales y otros depósitos a la vista</v>
      </c>
      <c r="C6" s="127">
        <v>12757504.825100239</v>
      </c>
      <c r="D6" s="127">
        <v>13121290.327369899</v>
      </c>
      <c r="E6" s="124">
        <v>-363785.50226965919</v>
      </c>
      <c r="F6" s="549">
        <v>-2.7724826841978607</v>
      </c>
      <c r="G6" s="127">
        <v>15000350.969890669</v>
      </c>
      <c r="H6" s="124">
        <v>-2242846.1447904296</v>
      </c>
      <c r="I6" s="549">
        <v>-14.9519577861369</v>
      </c>
      <c r="J6" s="44"/>
      <c r="L6" s="121"/>
      <c r="M6" s="73" t="s">
        <v>839</v>
      </c>
      <c r="N6" s="73" t="s">
        <v>160</v>
      </c>
    </row>
    <row r="7" spans="1:14" s="120" customFormat="1" ht="13.35" customHeight="1" x14ac:dyDescent="0.25">
      <c r="A7" s="117"/>
      <c r="B7" s="46" t="str">
        <f>IF(Index!$AJ$5=1,'2.1 Balance sheet'!N7,M7)</f>
        <v>Activos financieros mantenidos para negociar</v>
      </c>
      <c r="C7" s="127">
        <v>6481746.7572700009</v>
      </c>
      <c r="D7" s="127">
        <v>5933292.0438000001</v>
      </c>
      <c r="E7" s="124">
        <v>548454.71347000077</v>
      </c>
      <c r="F7" s="549">
        <v>9.2436830923080731</v>
      </c>
      <c r="G7" s="127">
        <v>4440245.7836699998</v>
      </c>
      <c r="H7" s="124">
        <v>2041500.9736000011</v>
      </c>
      <c r="I7" s="549">
        <v>45.977206512037668</v>
      </c>
      <c r="J7" s="44"/>
      <c r="L7" s="121"/>
      <c r="M7" s="73" t="s">
        <v>415</v>
      </c>
      <c r="N7" s="73" t="s">
        <v>161</v>
      </c>
    </row>
    <row r="8" spans="1:14" s="120" customFormat="1" ht="13.35" customHeight="1" x14ac:dyDescent="0.25">
      <c r="A8" s="117"/>
      <c r="B8" s="46" t="str">
        <f>IF(Index!$AJ$5=1,'2.1 Balance sheet'!N8,M8)</f>
        <v xml:space="preserve">Activos financieros a valor razonable con cambios en otro resultado global </v>
      </c>
      <c r="C8" s="127">
        <v>1201263.1095499999</v>
      </c>
      <c r="D8" s="127">
        <v>723718.32326999994</v>
      </c>
      <c r="E8" s="124">
        <v>477544.78628</v>
      </c>
      <c r="F8" s="549">
        <v>65.984896461138902</v>
      </c>
      <c r="G8" s="127">
        <v>886647.33295000007</v>
      </c>
      <c r="H8" s="124">
        <v>314615.77659999987</v>
      </c>
      <c r="I8" s="549">
        <v>35.483756044607837</v>
      </c>
      <c r="J8" s="44"/>
      <c r="L8" s="121"/>
      <c r="M8" s="73" t="s">
        <v>416</v>
      </c>
      <c r="N8" s="73" t="s">
        <v>162</v>
      </c>
    </row>
    <row r="9" spans="1:14" s="120" customFormat="1" ht="13.35" customHeight="1" x14ac:dyDescent="0.25">
      <c r="A9" s="117"/>
      <c r="B9" s="46" t="str">
        <f>IF(Index!$AJ$5=1,'2.1 Balance sheet'!N9,M9)</f>
        <v>Activos financieros no destinados a negociación valorados obligatoriamente a VR con cambios en PyG</v>
      </c>
      <c r="C9" s="127">
        <v>322258.28316000005</v>
      </c>
      <c r="D9" s="127">
        <v>286863.26780999999</v>
      </c>
      <c r="E9" s="124">
        <v>35395.01535000006</v>
      </c>
      <c r="F9" s="549">
        <v>12.338636319740829</v>
      </c>
      <c r="G9" s="127">
        <v>324996.35706999997</v>
      </c>
      <c r="H9" s="124">
        <v>-2738.0739099999191</v>
      </c>
      <c r="I9" s="549">
        <v>-0.84249372352508367</v>
      </c>
      <c r="J9" s="44"/>
      <c r="L9" s="121"/>
      <c r="M9" s="73" t="s">
        <v>417</v>
      </c>
      <c r="N9" s="73" t="s">
        <v>163</v>
      </c>
    </row>
    <row r="10" spans="1:14" s="120" customFormat="1" ht="13.35" customHeight="1" x14ac:dyDescent="0.25">
      <c r="A10" s="117"/>
      <c r="B10" s="46" t="str">
        <f>IF(Index!$AJ$5=1,'2.1 Balance sheet'!N10,M10)</f>
        <v>Activos a coste amortizado</v>
      </c>
      <c r="C10" s="127">
        <v>117658835.87967016</v>
      </c>
      <c r="D10" s="127">
        <v>109018893.0595599</v>
      </c>
      <c r="E10" s="124">
        <v>8639942.8201102614</v>
      </c>
      <c r="F10" s="549">
        <v>7.9251793681211131</v>
      </c>
      <c r="G10" s="127">
        <v>107804401.53032011</v>
      </c>
      <c r="H10" s="124">
        <v>9854434.3493500501</v>
      </c>
      <c r="I10" s="549">
        <v>9.1410315436689089</v>
      </c>
      <c r="J10" s="44"/>
      <c r="L10" s="121"/>
      <c r="M10" s="73" t="s">
        <v>840</v>
      </c>
      <c r="N10" s="73" t="s">
        <v>164</v>
      </c>
    </row>
    <row r="11" spans="1:14" s="120" customFormat="1" ht="13.35" customHeight="1" x14ac:dyDescent="0.25">
      <c r="A11" s="117"/>
      <c r="B11" s="46" t="str">
        <f>IF(Index!$AJ$5=1,'2.1 Balance sheet'!N11,M11)</f>
        <v xml:space="preserve">          Valores representativos de deuda</v>
      </c>
      <c r="C11" s="127">
        <v>16318520.185420001</v>
      </c>
      <c r="D11" s="127">
        <v>15208708.069429999</v>
      </c>
      <c r="E11" s="124">
        <v>1109812.1159900017</v>
      </c>
      <c r="F11" s="549">
        <v>7.297214930574941</v>
      </c>
      <c r="G11" s="127">
        <v>15101561.26041</v>
      </c>
      <c r="H11" s="124">
        <v>1216958.9250100013</v>
      </c>
      <c r="I11" s="549">
        <v>8.0584974230469832</v>
      </c>
      <c r="J11" s="44"/>
      <c r="L11" s="121"/>
      <c r="M11" s="73" t="s">
        <v>425</v>
      </c>
      <c r="N11" s="73" t="s">
        <v>165</v>
      </c>
    </row>
    <row r="12" spans="1:14" s="120" customFormat="1" ht="13.35" customHeight="1" x14ac:dyDescent="0.25">
      <c r="A12" s="117"/>
      <c r="B12" s="46" t="str">
        <f>IF(Index!$AJ$5=1,'2.1 Balance sheet'!N12,M12)</f>
        <v xml:space="preserve">          Préstamos y anticipos</v>
      </c>
      <c r="C12" s="127">
        <v>101340315.69425015</v>
      </c>
      <c r="D12" s="127">
        <v>93810184.990129903</v>
      </c>
      <c r="E12" s="124">
        <v>7530130.7041202486</v>
      </c>
      <c r="F12" s="549">
        <v>8.0269863074169621</v>
      </c>
      <c r="G12" s="127">
        <v>92702840.269910112</v>
      </c>
      <c r="H12" s="124">
        <v>8637475.4243400395</v>
      </c>
      <c r="I12" s="549">
        <v>9.3173794882567673</v>
      </c>
      <c r="J12" s="44"/>
      <c r="L12" s="121"/>
      <c r="M12" s="73" t="s">
        <v>426</v>
      </c>
      <c r="N12" s="73" t="s">
        <v>166</v>
      </c>
    </row>
    <row r="13" spans="1:14" s="120" customFormat="1" ht="13.35" customHeight="1" x14ac:dyDescent="0.25">
      <c r="A13" s="117"/>
      <c r="B13" s="46" t="str">
        <f>IF(Index!$AJ$5=1,'2.1 Balance sheet'!N13,M13)</f>
        <v xml:space="preserve">                Entidades de crédito</v>
      </c>
      <c r="C13" s="127">
        <v>17770411.218450051</v>
      </c>
      <c r="D13" s="127">
        <v>12992963.8237099</v>
      </c>
      <c r="E13" s="124">
        <v>4777447.3947401512</v>
      </c>
      <c r="F13" s="549">
        <v>36.769496625720919</v>
      </c>
      <c r="G13" s="127">
        <v>12026965.802650129</v>
      </c>
      <c r="H13" s="124">
        <v>5743445.4157999214</v>
      </c>
      <c r="I13" s="549">
        <v>47.754733072695352</v>
      </c>
      <c r="J13" s="44"/>
      <c r="L13" s="121"/>
      <c r="M13" s="73" t="s">
        <v>780</v>
      </c>
      <c r="N13" s="73" t="s">
        <v>167</v>
      </c>
    </row>
    <row r="14" spans="1:14" s="120" customFormat="1" ht="13.35" customHeight="1" x14ac:dyDescent="0.25">
      <c r="A14" s="117"/>
      <c r="B14" s="46" t="str">
        <f>IF(Index!$AJ$5=1,'2.1 Balance sheet'!N14,M14)</f>
        <v xml:space="preserve">                Entidades de contrapartida</v>
      </c>
      <c r="C14" s="127">
        <v>0</v>
      </c>
      <c r="D14" s="127">
        <v>202729.76439</v>
      </c>
      <c r="E14" s="124">
        <v>-202729.76439</v>
      </c>
      <c r="F14" s="549">
        <v>-100</v>
      </c>
      <c r="G14" s="127">
        <v>0</v>
      </c>
      <c r="H14" s="124">
        <v>0</v>
      </c>
      <c r="I14" s="549" t="s">
        <v>411</v>
      </c>
      <c r="J14" s="44"/>
      <c r="L14" s="121"/>
      <c r="M14" s="73" t="s">
        <v>818</v>
      </c>
      <c r="N14" s="73" t="s">
        <v>817</v>
      </c>
    </row>
    <row r="15" spans="1:14" s="120" customFormat="1" ht="13.35" customHeight="1" x14ac:dyDescent="0.25">
      <c r="A15" s="117"/>
      <c r="B15" s="46" t="str">
        <f>IF(Index!$AJ$5=1,'2.1 Balance sheet'!N15,M15)</f>
        <v xml:space="preserve">                Clientela</v>
      </c>
      <c r="C15" s="127">
        <v>83569904.475800097</v>
      </c>
      <c r="D15" s="127">
        <v>80614491.402029991</v>
      </c>
      <c r="E15" s="124">
        <v>2955413.0737701058</v>
      </c>
      <c r="F15" s="549">
        <v>3.6661064560108163</v>
      </c>
      <c r="G15" s="127">
        <v>80675874.467259988</v>
      </c>
      <c r="H15" s="124">
        <v>2894030.0085401088</v>
      </c>
      <c r="I15" s="549">
        <v>3.5872310373463243</v>
      </c>
      <c r="J15" s="44"/>
      <c r="L15" s="121"/>
      <c r="M15" s="73" t="s">
        <v>781</v>
      </c>
      <c r="N15" s="73" t="s">
        <v>168</v>
      </c>
    </row>
    <row r="16" spans="1:14" s="120" customFormat="1" ht="13.35" customHeight="1" x14ac:dyDescent="0.25">
      <c r="A16" s="117"/>
      <c r="B16" s="46" t="str">
        <f>IF(Index!$AJ$5=1,'2.1 Balance sheet'!N16,M16)</f>
        <v>Derivados-contabilidad de coberturas</v>
      </c>
      <c r="C16" s="127">
        <v>388308.17961999995</v>
      </c>
      <c r="D16" s="127">
        <v>517064.20326999994</v>
      </c>
      <c r="E16" s="124">
        <v>-128756.02364999999</v>
      </c>
      <c r="F16" s="549">
        <v>-24.901360959765828</v>
      </c>
      <c r="G16" s="127">
        <v>484388.86562000017</v>
      </c>
      <c r="H16" s="124">
        <v>-96080.68600000022</v>
      </c>
      <c r="I16" s="549">
        <v>-19.835444788149793</v>
      </c>
      <c r="J16" s="44"/>
      <c r="L16" s="121"/>
      <c r="M16" s="73" t="s">
        <v>606</v>
      </c>
      <c r="N16" s="73" t="s">
        <v>169</v>
      </c>
    </row>
    <row r="17" spans="1:14" s="120" customFormat="1" ht="13.35" customHeight="1" x14ac:dyDescent="0.25">
      <c r="A17" s="117"/>
      <c r="B17" s="46" t="str">
        <f>IF(Index!$AJ$5=1,'2.1 Balance sheet'!N17,M17)</f>
        <v>Inversiones en negocios conjuntos y asociadas</v>
      </c>
      <c r="C17" s="127">
        <v>238522.39233473199</v>
      </c>
      <c r="D17" s="127">
        <v>236776.035869874</v>
      </c>
      <c r="E17" s="124">
        <v>1746.3564648579923</v>
      </c>
      <c r="F17" s="549">
        <v>0.7375562558272345</v>
      </c>
      <c r="G17" s="127">
        <v>244434.57631733199</v>
      </c>
      <c r="H17" s="124">
        <v>-5912.1839825999923</v>
      </c>
      <c r="I17" s="549">
        <v>-2.4187183628737636</v>
      </c>
      <c r="J17" s="44"/>
      <c r="L17" s="121"/>
      <c r="M17" s="73" t="s">
        <v>418</v>
      </c>
      <c r="N17" s="73" t="s">
        <v>170</v>
      </c>
    </row>
    <row r="18" spans="1:14" s="120" customFormat="1" ht="13.35" customHeight="1" x14ac:dyDescent="0.25">
      <c r="A18" s="117"/>
      <c r="B18" s="46" t="str">
        <f>IF(Index!$AJ$5=1,'2.1 Balance sheet'!N18,M18)</f>
        <v>Activos tangibles</v>
      </c>
      <c r="C18" s="127">
        <v>469227.83686000004</v>
      </c>
      <c r="D18" s="127">
        <v>446245.22923</v>
      </c>
      <c r="E18" s="124">
        <v>22982.607630000042</v>
      </c>
      <c r="F18" s="549">
        <v>5.1502192347594908</v>
      </c>
      <c r="G18" s="127">
        <v>466830.53960000002</v>
      </c>
      <c r="H18" s="124">
        <v>2397.2972600000212</v>
      </c>
      <c r="I18" s="549">
        <v>0.51352622775153611</v>
      </c>
      <c r="J18" s="44"/>
      <c r="L18" s="121"/>
      <c r="M18" s="73" t="s">
        <v>419</v>
      </c>
      <c r="N18" s="73" t="s">
        <v>171</v>
      </c>
    </row>
    <row r="19" spans="1:14" s="120" customFormat="1" ht="13.35" customHeight="1" x14ac:dyDescent="0.25">
      <c r="A19" s="117"/>
      <c r="B19" s="46" t="str">
        <f>IF(Index!$AJ$5=1,'2.1 Balance sheet'!N19,M19)</f>
        <v>Activos intangibles</v>
      </c>
      <c r="C19" s="127">
        <v>375736.52737000003</v>
      </c>
      <c r="D19" s="127">
        <v>323711.67708999995</v>
      </c>
      <c r="E19" s="124">
        <v>52024.850280000072</v>
      </c>
      <c r="F19" s="549">
        <v>16.071354221039069</v>
      </c>
      <c r="G19" s="127">
        <v>370905.85644</v>
      </c>
      <c r="H19" s="124">
        <v>4830.6709300000221</v>
      </c>
      <c r="I19" s="549">
        <v>1.302398127752793</v>
      </c>
      <c r="J19" s="44"/>
      <c r="L19" s="121"/>
      <c r="M19" s="73" t="s">
        <v>420</v>
      </c>
      <c r="N19" s="73" t="s">
        <v>172</v>
      </c>
    </row>
    <row r="20" spans="1:14" s="120" customFormat="1" ht="13.35" customHeight="1" x14ac:dyDescent="0.25">
      <c r="A20" s="117"/>
      <c r="B20" s="46" t="str">
        <f>IF(Index!$AJ$5=1,'2.1 Balance sheet'!N20,M20)</f>
        <v>Activos por impuestos y resto de activos</v>
      </c>
      <c r="C20" s="127">
        <v>908683.93163283099</v>
      </c>
      <c r="D20" s="127">
        <v>973553.15993932192</v>
      </c>
      <c r="E20" s="124">
        <v>-64869.228306490928</v>
      </c>
      <c r="F20" s="549">
        <v>-6.6631418782035476</v>
      </c>
      <c r="G20" s="127">
        <v>862328.3971357391</v>
      </c>
      <c r="H20" s="124">
        <v>46355.534497091896</v>
      </c>
      <c r="I20" s="549">
        <v>5.3756242576568045</v>
      </c>
      <c r="J20" s="44"/>
      <c r="L20" s="121"/>
      <c r="M20" s="73" t="s">
        <v>607</v>
      </c>
      <c r="N20" s="73" t="s">
        <v>173</v>
      </c>
    </row>
    <row r="21" spans="1:14" s="120" customFormat="1" ht="13.35" customHeight="1" thickBot="1" x14ac:dyDescent="0.3">
      <c r="A21" s="117"/>
      <c r="B21" s="46" t="str">
        <f>IF(Index!$AJ$5=1,'2.1 Balance sheet'!N21,M21)</f>
        <v>Activos no corrientes y grupos enajenables clasificados como mantenidos para la venta</v>
      </c>
      <c r="C21" s="127">
        <v>130990.16667000001</v>
      </c>
      <c r="D21" s="127">
        <v>152236.79353</v>
      </c>
      <c r="E21" s="124">
        <v>-21246.626859999989</v>
      </c>
      <c r="F21" s="548">
        <v>-13.956302131267037</v>
      </c>
      <c r="G21" s="127">
        <v>133361.52453</v>
      </c>
      <c r="H21" s="124">
        <v>-2371.3578599999892</v>
      </c>
      <c r="I21" s="548">
        <v>-1.7781424352767849</v>
      </c>
      <c r="J21" s="44"/>
      <c r="L21" s="121"/>
      <c r="M21" s="73" t="s">
        <v>421</v>
      </c>
      <c r="N21" s="73" t="s">
        <v>738</v>
      </c>
    </row>
    <row r="22" spans="1:14" s="120" customFormat="1" ht="13.35" hidden="1" customHeight="1" thickBot="1" x14ac:dyDescent="0.3">
      <c r="A22" s="117"/>
      <c r="B22" s="44"/>
      <c r="C22" s="123"/>
      <c r="D22" s="123"/>
      <c r="E22" s="124"/>
      <c r="F22" s="365"/>
      <c r="G22" s="123"/>
      <c r="H22" s="124"/>
      <c r="I22" s="365"/>
      <c r="J22" s="44"/>
      <c r="L22" s="121"/>
      <c r="M22" s="85"/>
      <c r="N22" s="85"/>
    </row>
    <row r="23" spans="1:14" s="120" customFormat="1" ht="13.35" customHeight="1" thickBot="1" x14ac:dyDescent="0.3">
      <c r="A23" s="117"/>
      <c r="B23" s="118" t="str">
        <f>IF(Index!$AJ$5=1,'2.1 Balance sheet'!N23,M23)</f>
        <v>TOTAL ACTIVO</v>
      </c>
      <c r="C23" s="119">
        <v>140933077.88923901</v>
      </c>
      <c r="D23" s="119">
        <v>131733644.120739</v>
      </c>
      <c r="E23" s="119">
        <v>9199434.7685000151</v>
      </c>
      <c r="F23" s="366">
        <v>6.9833601202653863</v>
      </c>
      <c r="G23" s="119">
        <v>131018891.73354299</v>
      </c>
      <c r="H23" s="119">
        <v>9914186.1556960195</v>
      </c>
      <c r="I23" s="366">
        <v>7.5669897863727877</v>
      </c>
      <c r="J23" s="44"/>
      <c r="L23" s="121"/>
      <c r="M23" s="359" t="s">
        <v>683</v>
      </c>
      <c r="N23" s="359" t="s">
        <v>684</v>
      </c>
    </row>
    <row r="24" spans="1:14" s="120" customFormat="1" ht="13.35" customHeight="1" x14ac:dyDescent="0.25">
      <c r="A24" s="44"/>
      <c r="B24" s="46"/>
      <c r="C24" s="123"/>
      <c r="D24" s="123"/>
      <c r="E24" s="123"/>
      <c r="F24" s="123"/>
      <c r="G24" s="123"/>
      <c r="H24" s="124"/>
      <c r="I24" s="124"/>
      <c r="J24" s="44"/>
      <c r="L24" s="121"/>
      <c r="M24" s="73"/>
      <c r="N24" s="73"/>
    </row>
    <row r="25" spans="1:14" s="120" customFormat="1" ht="13.35" customHeight="1" x14ac:dyDescent="0.25">
      <c r="A25" s="117"/>
      <c r="B25" s="125" t="str">
        <f>IF(Index!$AJ$5=1,'2.1 Balance sheet'!N25,M25)</f>
        <v>PASIVO</v>
      </c>
      <c r="C25" s="123"/>
      <c r="D25" s="123"/>
      <c r="E25" s="123"/>
      <c r="F25" s="123"/>
      <c r="G25" s="123"/>
      <c r="H25" s="124"/>
      <c r="I25" s="124"/>
      <c r="J25" s="44"/>
      <c r="M25" s="359" t="s">
        <v>422</v>
      </c>
      <c r="N25" s="359" t="s">
        <v>174</v>
      </c>
    </row>
    <row r="26" spans="1:14" s="120" customFormat="1" ht="13.35" customHeight="1" x14ac:dyDescent="0.25">
      <c r="A26" s="117"/>
      <c r="B26" s="46" t="str">
        <f>IF(Index!$AJ$5=1,'2.1 Balance sheet'!N26,M26)</f>
        <v>Pasivos financieros mantenidos para negociar</v>
      </c>
      <c r="C26" s="123">
        <v>1651585.9628599999</v>
      </c>
      <c r="D26" s="123">
        <v>2313500.8352199998</v>
      </c>
      <c r="E26" s="124">
        <v>-661914.87235999992</v>
      </c>
      <c r="F26" s="549">
        <v>-28.610963189777966</v>
      </c>
      <c r="G26" s="123">
        <v>1789191.0465900099</v>
      </c>
      <c r="H26" s="124">
        <v>-137605.08373001008</v>
      </c>
      <c r="I26" s="549">
        <v>-7.6909105929335695</v>
      </c>
      <c r="J26" s="44"/>
      <c r="M26" s="73" t="s">
        <v>423</v>
      </c>
      <c r="N26" s="73" t="s">
        <v>175</v>
      </c>
    </row>
    <row r="27" spans="1:14" s="120" customFormat="1" ht="13.35" customHeight="1" x14ac:dyDescent="0.25">
      <c r="A27" s="117"/>
      <c r="B27" s="46" t="str">
        <f>IF(Index!$AJ$5=1,'2.1 Balance sheet'!N27,M27)</f>
        <v>Pasivos financieros a coste amortizado</v>
      </c>
      <c r="C27" s="123">
        <v>131116383.49320799</v>
      </c>
      <c r="D27" s="123">
        <v>121732201.804749</v>
      </c>
      <c r="E27" s="124">
        <v>9384181.688458994</v>
      </c>
      <c r="F27" s="549">
        <v>7.7088736992621296</v>
      </c>
      <c r="G27" s="123">
        <v>121552460.36981799</v>
      </c>
      <c r="H27" s="124">
        <v>9563923.123390004</v>
      </c>
      <c r="I27" s="549">
        <v>7.8681444162398613</v>
      </c>
      <c r="J27" s="44"/>
      <c r="M27" s="73" t="s">
        <v>841</v>
      </c>
      <c r="N27" s="73" t="s">
        <v>176</v>
      </c>
    </row>
    <row r="28" spans="1:14" s="120" customFormat="1" ht="13.35" customHeight="1" x14ac:dyDescent="0.25">
      <c r="A28" s="117"/>
      <c r="B28" s="46" t="str">
        <f>IF(Index!$AJ$5=1,'2.1 Balance sheet'!N28,M28)</f>
        <v xml:space="preserve">          Depósitos</v>
      </c>
      <c r="C28" s="123">
        <v>115187755.56686009</v>
      </c>
      <c r="D28" s="123">
        <v>106551507.3216904</v>
      </c>
      <c r="E28" s="124">
        <v>8636248.2451696992</v>
      </c>
      <c r="F28" s="549">
        <v>8.10523329256708</v>
      </c>
      <c r="G28" s="123">
        <v>107815097.33101979</v>
      </c>
      <c r="H28" s="124">
        <v>7372658.2358403057</v>
      </c>
      <c r="I28" s="549">
        <v>6.8382428976568734</v>
      </c>
      <c r="J28" s="44"/>
      <c r="M28" s="73" t="s">
        <v>427</v>
      </c>
      <c r="N28" s="73" t="s">
        <v>177</v>
      </c>
    </row>
    <row r="29" spans="1:14" s="120" customFormat="1" ht="13.35" customHeight="1" x14ac:dyDescent="0.25">
      <c r="A29" s="117"/>
      <c r="B29" s="46" t="str">
        <f>IF(Index!$AJ$5=1,'2.1 Balance sheet'!N29,M29)</f>
        <v xml:space="preserve">                Bancos Centrales</v>
      </c>
      <c r="C29" s="123">
        <v>439831.21555000002</v>
      </c>
      <c r="D29" s="123">
        <v>0</v>
      </c>
      <c r="E29" s="124">
        <v>439831.21555000002</v>
      </c>
      <c r="F29" s="549" t="s">
        <v>411</v>
      </c>
      <c r="G29" s="123">
        <v>340425.53191000002</v>
      </c>
      <c r="H29" s="124">
        <v>99405.683640000003</v>
      </c>
      <c r="I29" s="549">
        <v>29.200419569669755</v>
      </c>
      <c r="J29" s="44"/>
      <c r="M29" s="73" t="s">
        <v>608</v>
      </c>
      <c r="N29" s="73" t="s">
        <v>178</v>
      </c>
    </row>
    <row r="30" spans="1:14" s="120" customFormat="1" ht="13.35" customHeight="1" x14ac:dyDescent="0.25">
      <c r="A30" s="117"/>
      <c r="B30" s="46" t="str">
        <f>IF(Index!$AJ$5=1,'2.1 Balance sheet'!N30,M30)</f>
        <v xml:space="preserve">                Entidades de crédito</v>
      </c>
      <c r="C30" s="123">
        <v>17639492.257369999</v>
      </c>
      <c r="D30" s="123">
        <v>11989394.90841</v>
      </c>
      <c r="E30" s="124">
        <v>5650097.3489599992</v>
      </c>
      <c r="F30" s="549">
        <v>47.12579235334654</v>
      </c>
      <c r="G30" s="123">
        <v>11284438.149319999</v>
      </c>
      <c r="H30" s="124">
        <v>6355054.1080499999</v>
      </c>
      <c r="I30" s="549">
        <v>56.316974083755831</v>
      </c>
      <c r="J30" s="44"/>
      <c r="M30" s="73" t="s">
        <v>609</v>
      </c>
      <c r="N30" s="73" t="s">
        <v>167</v>
      </c>
    </row>
    <row r="31" spans="1:14" s="120" customFormat="1" ht="13.35" customHeight="1" x14ac:dyDescent="0.25">
      <c r="A31" s="117"/>
      <c r="B31" s="46" t="str">
        <f>IF(Index!$AJ$5=1,'2.1 Balance sheet'!N31,M31)</f>
        <v xml:space="preserve">                Clientela</v>
      </c>
      <c r="C31" s="123">
        <v>97108432.093940094</v>
      </c>
      <c r="D31" s="123">
        <v>94562112.413280398</v>
      </c>
      <c r="E31" s="124">
        <v>2546319.6806596965</v>
      </c>
      <c r="F31" s="549">
        <v>2.692748306563939</v>
      </c>
      <c r="G31" s="123">
        <v>96190233.649789795</v>
      </c>
      <c r="H31" s="124">
        <v>918198.44415029883</v>
      </c>
      <c r="I31" s="549">
        <v>0.95456514586842922</v>
      </c>
      <c r="J31" s="44"/>
      <c r="M31" s="73" t="s">
        <v>782</v>
      </c>
      <c r="N31" s="73" t="s">
        <v>168</v>
      </c>
    </row>
    <row r="32" spans="1:14" s="120" customFormat="1" ht="13.35" customHeight="1" x14ac:dyDescent="0.25">
      <c r="A32" s="117"/>
      <c r="B32" s="46" t="str">
        <f>IF(Index!$AJ$5=1,'2.1 Balance sheet'!N32,M32)</f>
        <v xml:space="preserve">         Valores representativos de deuda emitidos</v>
      </c>
      <c r="C32" s="123">
        <v>11046423.670358589</v>
      </c>
      <c r="D32" s="123">
        <v>10166655.60324857</v>
      </c>
      <c r="E32" s="124">
        <v>879768.0671100188</v>
      </c>
      <c r="F32" s="549">
        <v>8.6534658145487384</v>
      </c>
      <c r="G32" s="123">
        <v>10384175.22915859</v>
      </c>
      <c r="H32" s="124">
        <v>662248.4411999993</v>
      </c>
      <c r="I32" s="549">
        <v>6.3774775231105192</v>
      </c>
      <c r="J32" s="44"/>
      <c r="M32" s="73" t="s">
        <v>428</v>
      </c>
      <c r="N32" s="73" t="s">
        <v>179</v>
      </c>
    </row>
    <row r="33" spans="1:14" s="120" customFormat="1" ht="13.35" customHeight="1" x14ac:dyDescent="0.25">
      <c r="A33" s="117"/>
      <c r="B33" s="46" t="str">
        <f>IF(Index!$AJ$5=1,'2.1 Balance sheet'!N33,M33)</f>
        <v xml:space="preserve">         Otros pasivos financieros</v>
      </c>
      <c r="C33" s="123">
        <v>4882204.25598998</v>
      </c>
      <c r="D33" s="123">
        <v>5014038.8798099803</v>
      </c>
      <c r="E33" s="124">
        <v>-131834.62382000033</v>
      </c>
      <c r="F33" s="549">
        <v>-2.6293099630890082</v>
      </c>
      <c r="G33" s="123">
        <v>3353187.8096399596</v>
      </c>
      <c r="H33" s="124">
        <v>1529016.4463500204</v>
      </c>
      <c r="I33" s="549">
        <v>45.598890761630045</v>
      </c>
      <c r="J33" s="44"/>
      <c r="M33" s="73" t="s">
        <v>429</v>
      </c>
      <c r="N33" s="73" t="s">
        <v>180</v>
      </c>
    </row>
    <row r="34" spans="1:14" s="120" customFormat="1" ht="13.35" customHeight="1" x14ac:dyDescent="0.25">
      <c r="A34" s="117"/>
      <c r="B34" s="46" t="str">
        <f>IF(Index!$AJ$5=1,'2.1 Balance sheet'!N34,M34)</f>
        <v>Derivados - contabilidad de coberturas</v>
      </c>
      <c r="C34" s="123">
        <v>178783.37493000002</v>
      </c>
      <c r="D34" s="123">
        <v>224179.22623</v>
      </c>
      <c r="E34" s="124">
        <v>-45395.85129999998</v>
      </c>
      <c r="F34" s="549">
        <v>-20.249802831162167</v>
      </c>
      <c r="G34" s="123">
        <v>136191.46997000001</v>
      </c>
      <c r="H34" s="124">
        <v>42591.904960000014</v>
      </c>
      <c r="I34" s="549">
        <v>31.273548166696546</v>
      </c>
      <c r="J34" s="44"/>
      <c r="M34" s="73" t="s">
        <v>606</v>
      </c>
      <c r="N34" s="73" t="s">
        <v>181</v>
      </c>
    </row>
    <row r="35" spans="1:14" s="120" customFormat="1" ht="13.35" customHeight="1" x14ac:dyDescent="0.25">
      <c r="A35" s="117"/>
      <c r="B35" s="46" t="str">
        <f>IF(Index!$AJ$5=1,'2.1 Balance sheet'!N35,M35)</f>
        <v>Provisiones</v>
      </c>
      <c r="C35" s="123">
        <v>285328.06622000004</v>
      </c>
      <c r="D35" s="123">
        <v>294599.98495000001</v>
      </c>
      <c r="E35" s="124">
        <v>-9271.9187299999758</v>
      </c>
      <c r="F35" s="549">
        <v>-3.147290972052704</v>
      </c>
      <c r="G35" s="123">
        <v>289355.37060000002</v>
      </c>
      <c r="H35" s="124">
        <v>-4027.3043799999868</v>
      </c>
      <c r="I35" s="549">
        <v>-1.3918194680987155</v>
      </c>
      <c r="J35" s="44"/>
      <c r="M35" s="73" t="s">
        <v>424</v>
      </c>
      <c r="N35" s="73" t="s">
        <v>182</v>
      </c>
    </row>
    <row r="36" spans="1:14" s="120" customFormat="1" ht="13.35" customHeight="1" thickBot="1" x14ac:dyDescent="0.3">
      <c r="A36" s="117"/>
      <c r="B36" s="46" t="str">
        <f>IF(Index!$AJ$5=1,'2.1 Balance sheet'!N36,M36)</f>
        <v>Pasivos por impuesto y otros pasivos</v>
      </c>
      <c r="C36" s="123">
        <v>997884.24725999602</v>
      </c>
      <c r="D36" s="123">
        <v>957759.04180001398</v>
      </c>
      <c r="E36" s="124">
        <v>40125.20545998204</v>
      </c>
      <c r="F36" s="549">
        <v>4.1894885570143678</v>
      </c>
      <c r="G36" s="123">
        <v>840209.97926006606</v>
      </c>
      <c r="H36" s="124">
        <v>157674.26799992996</v>
      </c>
      <c r="I36" s="549">
        <v>18.766055140024207</v>
      </c>
      <c r="J36" s="44"/>
      <c r="M36" s="73" t="s">
        <v>610</v>
      </c>
      <c r="N36" s="73" t="s">
        <v>183</v>
      </c>
    </row>
    <row r="37" spans="1:14" s="120" customFormat="1" ht="13.8" hidden="1" thickBot="1" x14ac:dyDescent="0.3">
      <c r="A37" s="117"/>
      <c r="B37" s="46"/>
      <c r="C37" s="127"/>
      <c r="D37" s="127"/>
      <c r="E37" s="127"/>
      <c r="F37" s="548"/>
      <c r="G37" s="127"/>
      <c r="H37" s="128"/>
      <c r="I37" s="548"/>
      <c r="J37" s="44"/>
      <c r="M37" s="73"/>
      <c r="N37" s="73"/>
    </row>
    <row r="38" spans="1:14" s="120" customFormat="1" ht="13.35" customHeight="1" thickBot="1" x14ac:dyDescent="0.3">
      <c r="A38" s="117"/>
      <c r="B38" s="118" t="str">
        <f>IF(Index!$AJ$5=1,'2.1 Balance sheet'!N38,M38)</f>
        <v xml:space="preserve">TOTAL PASIVO </v>
      </c>
      <c r="C38" s="119">
        <v>134229965.141478</v>
      </c>
      <c r="D38" s="119">
        <v>125522240.75964899</v>
      </c>
      <c r="E38" s="119">
        <v>8707724.3818290085</v>
      </c>
      <c r="F38" s="366">
        <v>6.9371964116722795</v>
      </c>
      <c r="G38" s="119">
        <v>124607408.23223801</v>
      </c>
      <c r="H38" s="119">
        <v>9622556.9092399925</v>
      </c>
      <c r="I38" s="366">
        <v>7.7222992161957809</v>
      </c>
      <c r="J38" s="44"/>
      <c r="M38" s="359" t="s">
        <v>685</v>
      </c>
      <c r="N38" s="359" t="s">
        <v>184</v>
      </c>
    </row>
    <row r="39" spans="1:14" s="120" customFormat="1" ht="13.35" customHeight="1" x14ac:dyDescent="0.25">
      <c r="A39" s="117"/>
      <c r="B39" s="46"/>
      <c r="C39" s="127"/>
      <c r="D39" s="127"/>
      <c r="E39" s="127"/>
      <c r="F39" s="127"/>
      <c r="G39" s="127"/>
      <c r="H39" s="128"/>
      <c r="I39" s="127"/>
      <c r="J39" s="44"/>
      <c r="M39" s="73"/>
      <c r="N39" s="73"/>
    </row>
    <row r="40" spans="1:14" s="120" customFormat="1" ht="13.35" customHeight="1" x14ac:dyDescent="0.25">
      <c r="A40" s="117"/>
      <c r="B40" s="46" t="str">
        <f>IF(Index!$AJ$5=1,'2.1 Balance sheet'!N40,M40)</f>
        <v xml:space="preserve">Fondos propios </v>
      </c>
      <c r="C40" s="127">
        <v>6741782.2872941708</v>
      </c>
      <c r="D40" s="127">
        <v>6186275.0372262299</v>
      </c>
      <c r="E40" s="124">
        <v>555507.25006794091</v>
      </c>
      <c r="F40" s="549">
        <v>8.9796726903531976</v>
      </c>
      <c r="G40" s="127">
        <v>6445710.7828821605</v>
      </c>
      <c r="H40" s="124">
        <v>296071.50441201031</v>
      </c>
      <c r="I40" s="549">
        <v>4.5933104103629008</v>
      </c>
      <c r="J40" s="44"/>
      <c r="M40" s="73" t="s">
        <v>611</v>
      </c>
      <c r="N40" s="73" t="s">
        <v>185</v>
      </c>
    </row>
    <row r="41" spans="1:14" s="120" customFormat="1" ht="13.35" customHeight="1" thickBot="1" x14ac:dyDescent="0.3">
      <c r="A41" s="117"/>
      <c r="B41" s="46" t="str">
        <f>IF(Index!$AJ$5=1,'2.1 Balance sheet'!N41,M41)</f>
        <v>Otro resultado global acumulado</v>
      </c>
      <c r="C41" s="127">
        <v>-38669.542574520201</v>
      </c>
      <c r="D41" s="127">
        <v>25128.190596368</v>
      </c>
      <c r="E41" s="124">
        <v>-63797.733170888197</v>
      </c>
      <c r="F41" s="548">
        <v>-253.88908495508406</v>
      </c>
      <c r="G41" s="127">
        <v>-34227.285603100005</v>
      </c>
      <c r="H41" s="124">
        <v>-4442.2569714201964</v>
      </c>
      <c r="I41" s="548">
        <v>12.97870074458331</v>
      </c>
      <c r="J41" s="44"/>
      <c r="L41" s="121"/>
      <c r="M41" s="73" t="s">
        <v>994</v>
      </c>
      <c r="N41" s="73" t="s">
        <v>186</v>
      </c>
    </row>
    <row r="42" spans="1:14" s="120" customFormat="1" ht="13.35" customHeight="1" thickBot="1" x14ac:dyDescent="0.3">
      <c r="A42" s="117"/>
      <c r="B42" s="118" t="str">
        <f>IF(Index!$AJ$5=1,'2.1 Balance sheet'!N42,M42)</f>
        <v>TOTAL PATRIMONIO NETO</v>
      </c>
      <c r="C42" s="119">
        <v>6703112.7447196506</v>
      </c>
      <c r="D42" s="119">
        <v>6211403.2278225897</v>
      </c>
      <c r="E42" s="119">
        <v>491709.51689706091</v>
      </c>
      <c r="F42" s="366">
        <v>7.9162388732800055</v>
      </c>
      <c r="G42" s="119">
        <v>6411483.4972790601</v>
      </c>
      <c r="H42" s="119">
        <v>291629.24744059052</v>
      </c>
      <c r="I42" s="366">
        <v>4.5485455521230573</v>
      </c>
      <c r="J42" s="44"/>
      <c r="L42" s="121"/>
      <c r="M42" s="359" t="s">
        <v>898</v>
      </c>
      <c r="N42" s="359" t="s">
        <v>187</v>
      </c>
    </row>
    <row r="43" spans="1:14" s="120" customFormat="1" ht="13.35" customHeight="1" thickBot="1" x14ac:dyDescent="0.3">
      <c r="A43" s="117"/>
      <c r="B43" s="46"/>
      <c r="C43" s="130"/>
      <c r="D43" s="130"/>
      <c r="E43" s="130"/>
      <c r="F43" s="130"/>
      <c r="G43" s="130"/>
      <c r="H43" s="128"/>
      <c r="I43" s="130"/>
      <c r="J43" s="44"/>
      <c r="L43" s="121"/>
      <c r="M43" s="73"/>
      <c r="N43" s="73"/>
    </row>
    <row r="44" spans="1:14" s="120" customFormat="1" ht="13.35" customHeight="1" thickBot="1" x14ac:dyDescent="0.3">
      <c r="A44" s="117"/>
      <c r="B44" s="118" t="str">
        <f>IF(Index!$AJ$5=1,'2.1 Balance sheet'!N44,M44)</f>
        <v>TOTAL PASIVO Y PATRIMONIO NETO</v>
      </c>
      <c r="C44" s="119">
        <v>140933077.88619766</v>
      </c>
      <c r="D44" s="119">
        <v>131733643.98747158</v>
      </c>
      <c r="E44" s="119">
        <v>9199433.8987260759</v>
      </c>
      <c r="F44" s="366">
        <v>6.9833594670781141</v>
      </c>
      <c r="G44" s="119">
        <v>131018891.72951707</v>
      </c>
      <c r="H44" s="119">
        <v>9914186.156680584</v>
      </c>
      <c r="I44" s="366">
        <v>7.5669897873567731</v>
      </c>
      <c r="J44" s="44"/>
      <c r="L44" s="121"/>
      <c r="M44" s="359" t="s">
        <v>799</v>
      </c>
      <c r="N44" s="359" t="s">
        <v>188</v>
      </c>
    </row>
    <row r="45" spans="1:14" s="120" customFormat="1" ht="13.35" customHeight="1" x14ac:dyDescent="0.25">
      <c r="A45" s="117"/>
      <c r="B45" s="44"/>
      <c r="C45" s="44"/>
      <c r="D45" s="44"/>
      <c r="E45" s="44"/>
      <c r="F45" s="44"/>
      <c r="G45" s="44"/>
      <c r="H45" s="44"/>
      <c r="I45" s="44"/>
      <c r="J45" s="44"/>
      <c r="L45" s="121"/>
      <c r="M45" s="85"/>
      <c r="N45" s="85"/>
    </row>
    <row r="46" spans="1:14" s="120" customFormat="1" ht="13.35" customHeight="1" x14ac:dyDescent="0.25">
      <c r="A46" s="117"/>
      <c r="B46" s="44"/>
      <c r="C46" s="44"/>
      <c r="D46" s="44"/>
      <c r="E46" s="44"/>
      <c r="F46" s="44"/>
      <c r="G46" s="44"/>
      <c r="H46" s="44"/>
      <c r="I46" s="44"/>
      <c r="J46" s="44"/>
      <c r="L46" s="121"/>
      <c r="M46" s="85"/>
      <c r="N46" s="85"/>
    </row>
    <row r="47" spans="1:14" s="120" customFormat="1" ht="13.35" customHeight="1" x14ac:dyDescent="0.25">
      <c r="A47" s="117"/>
      <c r="B47" s="44"/>
      <c r="C47" s="200"/>
      <c r="D47" s="200"/>
      <c r="E47" s="200"/>
      <c r="F47" s="200"/>
      <c r="G47" s="200"/>
      <c r="H47" s="44"/>
      <c r="I47" s="44"/>
      <c r="J47" s="44"/>
      <c r="L47" s="121"/>
      <c r="M47" s="85"/>
      <c r="N47" s="85"/>
    </row>
    <row r="48" spans="1:14" s="120" customFormat="1" ht="13.35" customHeight="1" x14ac:dyDescent="0.25">
      <c r="A48" s="117"/>
      <c r="B48" s="44"/>
      <c r="C48" s="200"/>
      <c r="D48" s="200"/>
      <c r="E48" s="200"/>
      <c r="F48" s="200"/>
      <c r="G48" s="200"/>
      <c r="H48" s="44"/>
      <c r="I48" s="44"/>
      <c r="J48" s="44"/>
      <c r="L48" s="121"/>
      <c r="M48" s="85"/>
      <c r="N48" s="85"/>
    </row>
    <row r="49" spans="1:14" s="120" customFormat="1" ht="13.35" customHeight="1" x14ac:dyDescent="0.25">
      <c r="A49" s="117"/>
      <c r="B49" s="44"/>
      <c r="C49" s="200"/>
      <c r="D49" s="200"/>
      <c r="E49" s="200"/>
      <c r="F49" s="200"/>
      <c r="G49" s="200"/>
      <c r="H49" s="44"/>
      <c r="I49" s="44"/>
      <c r="J49" s="44"/>
      <c r="L49" s="121"/>
      <c r="M49" s="85"/>
      <c r="N49" s="85"/>
    </row>
    <row r="50" spans="1:14" s="120" customFormat="1" ht="13.35" customHeight="1" x14ac:dyDescent="0.25">
      <c r="A50" s="117"/>
      <c r="B50" s="44"/>
      <c r="C50" s="200"/>
      <c r="D50" s="200"/>
      <c r="E50" s="200"/>
      <c r="F50" s="200"/>
      <c r="G50" s="200"/>
      <c r="H50" s="44"/>
      <c r="I50" s="44"/>
      <c r="J50" s="44"/>
      <c r="L50" s="121"/>
      <c r="M50" s="85"/>
      <c r="N50" s="85"/>
    </row>
    <row r="51" spans="1:14" s="120" customFormat="1" ht="13.35" customHeight="1" x14ac:dyDescent="0.25">
      <c r="A51" s="117"/>
      <c r="B51" s="44"/>
      <c r="C51" s="200"/>
      <c r="D51" s="200"/>
      <c r="E51" s="200"/>
      <c r="F51" s="200"/>
      <c r="G51" s="200"/>
      <c r="H51" s="44"/>
      <c r="I51" s="44"/>
      <c r="J51" s="44"/>
      <c r="L51" s="121"/>
      <c r="M51" s="85"/>
      <c r="N51" s="85"/>
    </row>
    <row r="52" spans="1:14" s="120" customFormat="1" ht="13.35" customHeight="1" x14ac:dyDescent="0.25">
      <c r="A52" s="117"/>
      <c r="B52" s="44"/>
      <c r="C52" s="200"/>
      <c r="D52" s="200"/>
      <c r="E52" s="200"/>
      <c r="F52" s="200"/>
      <c r="G52" s="200"/>
      <c r="H52" s="44"/>
      <c r="I52" s="44"/>
      <c r="J52" s="44"/>
      <c r="M52" s="85"/>
      <c r="N52" s="85"/>
    </row>
    <row r="53" spans="1:14" s="120" customFormat="1" ht="13.35" customHeight="1" x14ac:dyDescent="0.25">
      <c r="A53" s="117"/>
      <c r="B53" s="44"/>
      <c r="C53" s="200"/>
      <c r="D53" s="200"/>
      <c r="E53" s="200"/>
      <c r="F53" s="200"/>
      <c r="G53" s="200"/>
      <c r="H53" s="44"/>
      <c r="I53" s="44"/>
      <c r="J53" s="44"/>
      <c r="M53" s="85"/>
      <c r="N53" s="85"/>
    </row>
    <row r="54" spans="1:14" s="120" customFormat="1" ht="13.35" customHeight="1" x14ac:dyDescent="0.25">
      <c r="A54" s="117"/>
      <c r="B54" s="44"/>
      <c r="C54" s="200"/>
      <c r="D54" s="200"/>
      <c r="E54" s="200"/>
      <c r="F54" s="200"/>
      <c r="G54" s="200"/>
      <c r="H54" s="44"/>
      <c r="I54" s="44"/>
      <c r="J54" s="44"/>
      <c r="M54" s="85"/>
      <c r="N54" s="85"/>
    </row>
    <row r="55" spans="1:14" s="120" customFormat="1" ht="13.35" customHeight="1" x14ac:dyDescent="0.25">
      <c r="A55" s="117"/>
      <c r="B55" s="44"/>
      <c r="C55" s="44"/>
      <c r="D55" s="44"/>
      <c r="E55" s="44"/>
      <c r="F55" s="44"/>
      <c r="G55" s="44"/>
      <c r="H55" s="44"/>
      <c r="I55" s="44"/>
      <c r="J55" s="44"/>
      <c r="M55" s="85"/>
      <c r="N55" s="85"/>
    </row>
    <row r="56" spans="1:14" ht="13.35" customHeight="1" x14ac:dyDescent="0.3">
      <c r="A56" s="45"/>
      <c r="B56" s="19"/>
      <c r="C56" s="19"/>
      <c r="D56" s="19"/>
      <c r="E56" s="19"/>
      <c r="F56" s="19"/>
      <c r="G56" s="19"/>
      <c r="H56" s="19"/>
      <c r="I56" s="19"/>
      <c r="J56" s="19"/>
      <c r="M56" s="67"/>
      <c r="N56" s="67"/>
    </row>
    <row r="57" spans="1:14" ht="13.35" customHeight="1" x14ac:dyDescent="0.3">
      <c r="A57" s="45"/>
      <c r="B57" s="19"/>
      <c r="C57" s="19"/>
      <c r="D57" s="19"/>
      <c r="E57" s="19"/>
      <c r="F57" s="19"/>
      <c r="G57" s="19"/>
      <c r="H57" s="19"/>
      <c r="I57" s="19"/>
      <c r="J57" s="19"/>
      <c r="M57" s="67"/>
      <c r="N57" s="67"/>
    </row>
    <row r="58" spans="1:14" ht="13.35" customHeight="1" x14ac:dyDescent="0.3">
      <c r="A58" s="45"/>
      <c r="B58" s="19"/>
      <c r="C58" s="19"/>
      <c r="D58" s="19"/>
      <c r="E58" s="19"/>
      <c r="F58" s="19"/>
      <c r="G58" s="19"/>
      <c r="H58" s="19"/>
      <c r="I58" s="19"/>
      <c r="J58" s="19"/>
      <c r="M58" s="67"/>
      <c r="N58" s="67"/>
    </row>
    <row r="59" spans="1:14" ht="13.35" customHeight="1" x14ac:dyDescent="0.3">
      <c r="A59" s="45"/>
      <c r="B59" s="19"/>
      <c r="C59" s="19"/>
      <c r="D59" s="19"/>
      <c r="E59" s="19"/>
      <c r="F59" s="19"/>
      <c r="G59" s="19"/>
      <c r="H59" s="19"/>
      <c r="I59" s="19"/>
      <c r="J59" s="19"/>
      <c r="M59" s="67"/>
      <c r="N59" s="67"/>
    </row>
    <row r="60" spans="1:14" ht="13.35" customHeight="1" x14ac:dyDescent="0.3">
      <c r="A60" s="45"/>
      <c r="B60" s="19"/>
      <c r="C60" s="19"/>
      <c r="D60" s="19"/>
      <c r="E60" s="19"/>
      <c r="F60" s="19"/>
      <c r="G60" s="19"/>
      <c r="H60" s="19"/>
      <c r="I60" s="19"/>
      <c r="J60" s="19"/>
      <c r="M60" s="67"/>
      <c r="N60" s="67"/>
    </row>
    <row r="61" spans="1:14" ht="13.35" customHeight="1" x14ac:dyDescent="0.3">
      <c r="A61" s="45"/>
      <c r="B61" s="19"/>
      <c r="C61" s="19"/>
      <c r="D61" s="19"/>
      <c r="E61" s="19"/>
      <c r="F61" s="19"/>
      <c r="G61" s="19"/>
      <c r="H61" s="19"/>
      <c r="I61" s="19"/>
      <c r="J61" s="19"/>
      <c r="M61" s="67"/>
      <c r="N61" s="67"/>
    </row>
    <row r="62" spans="1:14" ht="13.35" customHeight="1" x14ac:dyDescent="0.3">
      <c r="A62" s="45"/>
      <c r="B62" s="19"/>
      <c r="C62" s="19"/>
      <c r="D62" s="19"/>
      <c r="E62" s="19"/>
      <c r="F62" s="19"/>
      <c r="G62" s="19"/>
      <c r="H62" s="19"/>
      <c r="I62" s="19"/>
      <c r="J62" s="19"/>
      <c r="M62" s="67"/>
      <c r="N62" s="67"/>
    </row>
    <row r="63" spans="1:14" ht="13.35" customHeight="1" x14ac:dyDescent="0.3">
      <c r="A63" s="45"/>
      <c r="B63" s="19"/>
      <c r="C63" s="19"/>
      <c r="D63" s="19"/>
      <c r="E63" s="19"/>
      <c r="F63" s="19"/>
      <c r="G63" s="19"/>
      <c r="H63" s="19"/>
      <c r="I63" s="19"/>
      <c r="J63" s="19"/>
      <c r="M63" s="67"/>
      <c r="N63" s="67"/>
    </row>
    <row r="64" spans="1:14" ht="13.35" customHeight="1" x14ac:dyDescent="0.3">
      <c r="A64" s="45"/>
      <c r="B64" s="19"/>
      <c r="C64" s="19"/>
      <c r="D64" s="19"/>
      <c r="E64" s="19"/>
      <c r="F64" s="19"/>
      <c r="G64" s="19"/>
      <c r="H64" s="19"/>
      <c r="I64" s="19"/>
      <c r="J64" s="19"/>
      <c r="M64" s="67"/>
      <c r="N64" s="67"/>
    </row>
    <row r="65" spans="1:14" ht="13.35" customHeight="1" x14ac:dyDescent="0.3">
      <c r="A65" s="45"/>
      <c r="B65" s="19"/>
      <c r="C65" s="19"/>
      <c r="D65" s="19"/>
      <c r="E65" s="19"/>
      <c r="F65" s="19"/>
      <c r="G65" s="19"/>
      <c r="H65" s="19"/>
      <c r="I65" s="19"/>
      <c r="J65" s="19"/>
      <c r="M65" s="67"/>
      <c r="N65" s="67"/>
    </row>
    <row r="66" spans="1:14" ht="13.35" customHeight="1" x14ac:dyDescent="0.3">
      <c r="A66" s="45"/>
      <c r="B66" s="19"/>
      <c r="C66" s="19"/>
      <c r="D66" s="19"/>
      <c r="E66" s="19"/>
      <c r="F66" s="19"/>
      <c r="G66" s="19"/>
      <c r="H66" s="19"/>
      <c r="I66" s="19"/>
      <c r="J66" s="19"/>
      <c r="M66" s="67"/>
      <c r="N66" s="67"/>
    </row>
    <row r="67" spans="1:14" ht="13.35" customHeight="1" x14ac:dyDescent="0.3">
      <c r="A67" s="45"/>
      <c r="B67" s="19"/>
      <c r="C67" s="19"/>
      <c r="D67" s="19"/>
      <c r="E67" s="19"/>
      <c r="F67" s="19"/>
      <c r="G67" s="19"/>
      <c r="H67" s="19"/>
      <c r="I67" s="19"/>
      <c r="J67" s="19"/>
      <c r="M67" s="67"/>
      <c r="N67" s="67"/>
    </row>
    <row r="68" spans="1:14" ht="13.35" customHeight="1" x14ac:dyDescent="0.3">
      <c r="A68" s="45"/>
      <c r="B68" s="19"/>
      <c r="C68" s="19"/>
      <c r="D68" s="19"/>
      <c r="E68" s="19"/>
      <c r="F68" s="19"/>
      <c r="G68" s="19"/>
      <c r="H68" s="19"/>
      <c r="I68" s="19"/>
      <c r="J68" s="19"/>
      <c r="M68" s="67"/>
      <c r="N68" s="67"/>
    </row>
    <row r="69" spans="1:14" ht="13.35" customHeight="1" x14ac:dyDescent="0.3">
      <c r="A69" s="45"/>
      <c r="B69" s="19"/>
      <c r="C69" s="19"/>
      <c r="D69" s="19"/>
      <c r="E69" s="19"/>
      <c r="F69" s="19"/>
      <c r="G69" s="19"/>
      <c r="H69" s="19"/>
      <c r="I69" s="19"/>
      <c r="J69" s="19"/>
      <c r="M69" s="67"/>
      <c r="N69" s="67"/>
    </row>
    <row r="70" spans="1:14" ht="13.35" customHeight="1" x14ac:dyDescent="0.3">
      <c r="A70" s="45"/>
      <c r="B70" s="19"/>
      <c r="C70" s="19"/>
      <c r="D70" s="19"/>
      <c r="E70" s="19"/>
      <c r="F70" s="19"/>
      <c r="G70" s="19"/>
      <c r="H70" s="19"/>
      <c r="I70" s="19"/>
      <c r="J70" s="19"/>
      <c r="M70" s="67"/>
      <c r="N70" s="67"/>
    </row>
    <row r="71" spans="1:14" ht="13.35" customHeight="1" x14ac:dyDescent="0.3">
      <c r="A71" s="45"/>
      <c r="B71" s="19"/>
      <c r="C71" s="19"/>
      <c r="D71" s="19"/>
      <c r="E71" s="19"/>
      <c r="F71" s="19"/>
      <c r="G71" s="19"/>
      <c r="H71" s="19"/>
      <c r="I71" s="19"/>
      <c r="J71" s="19"/>
      <c r="M71" s="67"/>
      <c r="N71" s="67"/>
    </row>
    <row r="72" spans="1:14" ht="13.35" customHeight="1" x14ac:dyDescent="0.3">
      <c r="A72" s="45"/>
      <c r="B72" s="19"/>
      <c r="C72" s="19"/>
      <c r="D72" s="19"/>
      <c r="E72" s="19"/>
      <c r="F72" s="19"/>
      <c r="G72" s="19"/>
      <c r="H72" s="19"/>
      <c r="I72" s="19"/>
      <c r="J72" s="19"/>
      <c r="M72" s="67"/>
      <c r="N72" s="67"/>
    </row>
    <row r="73" spans="1:14" ht="13.35" customHeight="1" x14ac:dyDescent="0.3">
      <c r="A73" s="45"/>
      <c r="B73" s="19"/>
      <c r="C73" s="19"/>
      <c r="D73" s="19"/>
      <c r="E73" s="19"/>
      <c r="F73" s="19"/>
      <c r="G73" s="19"/>
      <c r="H73" s="19"/>
      <c r="I73" s="19"/>
      <c r="J73" s="19"/>
      <c r="M73" s="67"/>
      <c r="N73" s="67"/>
    </row>
    <row r="74" spans="1:14" ht="13.35" customHeight="1" x14ac:dyDescent="0.3">
      <c r="A74" s="45"/>
      <c r="B74" s="19"/>
      <c r="C74" s="19"/>
      <c r="D74" s="19"/>
      <c r="E74" s="19"/>
      <c r="F74" s="19"/>
      <c r="G74" s="19"/>
      <c r="H74" s="19"/>
      <c r="I74" s="19"/>
      <c r="J74" s="19"/>
      <c r="M74" s="67"/>
      <c r="N74" s="67"/>
    </row>
    <row r="75" spans="1:14" ht="13.35" customHeight="1" x14ac:dyDescent="0.3">
      <c r="A75" s="45"/>
      <c r="B75" s="19"/>
      <c r="C75" s="19"/>
      <c r="D75" s="19"/>
      <c r="E75" s="19"/>
      <c r="F75" s="19"/>
      <c r="G75" s="19"/>
      <c r="H75" s="19"/>
      <c r="I75" s="19"/>
      <c r="J75" s="19"/>
      <c r="M75" s="67"/>
      <c r="N75" s="67"/>
    </row>
    <row r="76" spans="1:14" ht="13.35" customHeight="1" x14ac:dyDescent="0.3">
      <c r="A76" s="45"/>
      <c r="B76" s="19"/>
      <c r="C76" s="19"/>
      <c r="D76" s="19"/>
      <c r="E76" s="19"/>
      <c r="F76" s="19"/>
      <c r="G76" s="19"/>
      <c r="H76" s="19"/>
      <c r="I76" s="19"/>
      <c r="J76" s="19"/>
      <c r="M76" s="67"/>
      <c r="N76" s="67"/>
    </row>
    <row r="77" spans="1:14" ht="13.35" customHeight="1" x14ac:dyDescent="0.3">
      <c r="A77" s="45"/>
      <c r="B77" s="19"/>
      <c r="C77" s="19"/>
      <c r="D77" s="19"/>
      <c r="E77" s="19"/>
      <c r="F77" s="19"/>
      <c r="G77" s="19"/>
      <c r="H77" s="19"/>
      <c r="I77" s="19"/>
      <c r="J77" s="19"/>
      <c r="M77" s="67"/>
      <c r="N77" s="67"/>
    </row>
    <row r="78" spans="1:14" ht="13.35" customHeight="1" x14ac:dyDescent="0.3">
      <c r="A78" s="45"/>
      <c r="B78" s="19"/>
      <c r="C78" s="19"/>
      <c r="D78" s="19"/>
      <c r="E78" s="19"/>
      <c r="F78" s="19"/>
      <c r="G78" s="19"/>
      <c r="H78" s="19"/>
      <c r="I78" s="19"/>
      <c r="J78" s="19"/>
      <c r="M78" s="67"/>
      <c r="N78" s="67"/>
    </row>
    <row r="79" spans="1:14" ht="13.35" customHeight="1" x14ac:dyDescent="0.3">
      <c r="A79" s="45"/>
      <c r="B79" s="19"/>
      <c r="C79" s="19"/>
      <c r="D79" s="19"/>
      <c r="E79" s="19"/>
      <c r="F79" s="19"/>
      <c r="G79" s="19"/>
      <c r="H79" s="19"/>
      <c r="I79" s="19"/>
      <c r="J79" s="19"/>
      <c r="M79" s="67"/>
      <c r="N79" s="67"/>
    </row>
    <row r="80" spans="1:14" ht="13.35" customHeight="1" x14ac:dyDescent="0.3">
      <c r="A80" s="45"/>
      <c r="B80" s="19"/>
      <c r="C80" s="19"/>
      <c r="D80" s="19"/>
      <c r="E80" s="19"/>
      <c r="F80" s="19"/>
      <c r="G80" s="19"/>
      <c r="H80" s="19"/>
      <c r="I80" s="19"/>
      <c r="J80" s="19"/>
      <c r="M80" s="67"/>
      <c r="N80" s="67"/>
    </row>
    <row r="81" spans="1:14" ht="13.35" customHeight="1" x14ac:dyDescent="0.3">
      <c r="A81" s="45"/>
      <c r="B81" s="19"/>
      <c r="C81" s="19"/>
      <c r="D81" s="19"/>
      <c r="E81" s="19"/>
      <c r="F81" s="19"/>
      <c r="G81" s="19"/>
      <c r="H81" s="19"/>
      <c r="I81" s="19"/>
      <c r="J81" s="19"/>
      <c r="M81" s="67"/>
      <c r="N81" s="67"/>
    </row>
    <row r="82" spans="1:14" ht="13.35" customHeight="1" x14ac:dyDescent="0.3">
      <c r="A82" s="45"/>
      <c r="B82" s="19"/>
      <c r="C82" s="19"/>
      <c r="D82" s="19"/>
      <c r="E82" s="19"/>
      <c r="F82" s="19"/>
      <c r="G82" s="19"/>
      <c r="H82" s="19"/>
      <c r="I82" s="19"/>
      <c r="J82" s="19"/>
      <c r="M82" s="67"/>
      <c r="N82" s="67"/>
    </row>
    <row r="83" spans="1:14" ht="13.35" customHeight="1" x14ac:dyDescent="0.3">
      <c r="A83" s="45"/>
      <c r="B83" s="19"/>
      <c r="C83" s="19"/>
      <c r="D83" s="19"/>
      <c r="E83" s="19"/>
      <c r="F83" s="19"/>
      <c r="G83" s="19"/>
      <c r="H83" s="19"/>
      <c r="I83" s="19"/>
      <c r="J83" s="19"/>
      <c r="M83" s="67"/>
      <c r="N83" s="67"/>
    </row>
    <row r="84" spans="1:14" ht="13.35" customHeight="1" x14ac:dyDescent="0.3">
      <c r="A84" s="45"/>
      <c r="B84" s="19"/>
      <c r="C84" s="19"/>
      <c r="D84" s="19"/>
      <c r="E84" s="19"/>
      <c r="F84" s="19"/>
      <c r="G84" s="19"/>
      <c r="H84" s="19"/>
      <c r="I84" s="19"/>
      <c r="J84" s="19"/>
      <c r="M84" s="67"/>
      <c r="N84" s="67"/>
    </row>
    <row r="85" spans="1:14" ht="13.35" customHeight="1" x14ac:dyDescent="0.3">
      <c r="A85" s="45"/>
      <c r="B85" s="19"/>
      <c r="C85" s="19"/>
      <c r="D85" s="19"/>
      <c r="E85" s="19"/>
      <c r="F85" s="19"/>
      <c r="G85" s="19"/>
      <c r="H85" s="19"/>
      <c r="I85" s="19"/>
      <c r="J85" s="19"/>
      <c r="M85" s="67"/>
      <c r="N85" s="67"/>
    </row>
    <row r="86" spans="1:14" ht="13.35" customHeight="1" x14ac:dyDescent="0.3">
      <c r="A86" s="45"/>
      <c r="B86" s="19"/>
      <c r="C86" s="19"/>
      <c r="D86" s="19"/>
      <c r="E86" s="19"/>
      <c r="F86" s="19"/>
      <c r="G86" s="19"/>
      <c r="H86" s="19"/>
      <c r="I86" s="19"/>
      <c r="J86" s="19"/>
      <c r="M86" s="67"/>
      <c r="N86" s="67"/>
    </row>
    <row r="87" spans="1:14" ht="13.35" customHeight="1" x14ac:dyDescent="0.3">
      <c r="A87" s="45"/>
      <c r="B87" s="19"/>
      <c r="C87" s="19"/>
      <c r="D87" s="19"/>
      <c r="E87" s="19"/>
      <c r="F87" s="19"/>
      <c r="G87" s="19"/>
      <c r="H87" s="19"/>
      <c r="I87" s="19"/>
      <c r="J87" s="19"/>
      <c r="M87" s="67"/>
      <c r="N87" s="67"/>
    </row>
    <row r="88" spans="1:14" ht="13.35" customHeight="1" x14ac:dyDescent="0.3">
      <c r="A88" s="45"/>
      <c r="B88" s="19"/>
      <c r="C88" s="19"/>
      <c r="D88" s="19"/>
      <c r="E88" s="19"/>
      <c r="F88" s="19"/>
      <c r="G88" s="19"/>
      <c r="H88" s="19"/>
      <c r="I88" s="19"/>
      <c r="J88" s="19"/>
      <c r="M88" s="67"/>
      <c r="N88" s="67"/>
    </row>
    <row r="89" spans="1:14" ht="13.35" customHeight="1" x14ac:dyDescent="0.3">
      <c r="A89" s="45"/>
      <c r="B89" s="19"/>
      <c r="C89" s="19"/>
      <c r="D89" s="19"/>
      <c r="E89" s="19"/>
      <c r="F89" s="19"/>
      <c r="G89" s="19"/>
      <c r="H89" s="19"/>
      <c r="I89" s="19"/>
      <c r="J89" s="19"/>
      <c r="M89" s="67"/>
      <c r="N89" s="67"/>
    </row>
    <row r="90" spans="1:14" ht="13.35" customHeight="1" x14ac:dyDescent="0.3">
      <c r="A90" s="45"/>
      <c r="B90" s="19"/>
      <c r="C90" s="19"/>
      <c r="D90" s="19"/>
      <c r="E90" s="19"/>
      <c r="F90" s="19"/>
      <c r="G90" s="19"/>
      <c r="H90" s="19"/>
      <c r="I90" s="19"/>
      <c r="J90" s="19"/>
      <c r="M90" s="67"/>
      <c r="N90" s="67"/>
    </row>
    <row r="91" spans="1:14" ht="13.35" customHeight="1" x14ac:dyDescent="0.3">
      <c r="A91" s="45"/>
      <c r="B91" s="19"/>
      <c r="C91" s="19"/>
      <c r="D91" s="19"/>
      <c r="E91" s="19"/>
      <c r="F91" s="19"/>
      <c r="G91" s="19"/>
      <c r="H91" s="19"/>
      <c r="I91" s="19"/>
      <c r="J91" s="19"/>
      <c r="M91" s="67"/>
      <c r="N91" s="67"/>
    </row>
    <row r="92" spans="1:14" ht="13.35" customHeight="1" x14ac:dyDescent="0.3">
      <c r="A92" s="45"/>
      <c r="B92" s="19"/>
      <c r="C92" s="19"/>
      <c r="D92" s="19"/>
      <c r="E92" s="19"/>
      <c r="F92" s="19"/>
      <c r="G92" s="19"/>
      <c r="H92" s="19"/>
      <c r="I92" s="19"/>
      <c r="J92" s="19"/>
      <c r="M92" s="67"/>
      <c r="N92" s="67"/>
    </row>
    <row r="93" spans="1:14" ht="13.35" customHeight="1" x14ac:dyDescent="0.3">
      <c r="A93" s="45"/>
      <c r="B93" s="19"/>
      <c r="C93" s="19"/>
      <c r="D93" s="19"/>
      <c r="E93" s="19"/>
      <c r="F93" s="19"/>
      <c r="G93" s="19"/>
      <c r="H93" s="19"/>
      <c r="I93" s="19"/>
      <c r="J93" s="19"/>
      <c r="M93" s="67"/>
      <c r="N93" s="67"/>
    </row>
    <row r="94" spans="1:14" ht="13.35" customHeight="1" x14ac:dyDescent="0.3">
      <c r="A94" s="45"/>
      <c r="B94" s="19"/>
      <c r="C94" s="19"/>
      <c r="D94" s="19"/>
      <c r="E94" s="19"/>
      <c r="F94" s="19"/>
      <c r="G94" s="19"/>
      <c r="H94" s="19"/>
      <c r="I94" s="19"/>
      <c r="J94" s="19"/>
      <c r="M94" s="67"/>
      <c r="N94" s="67"/>
    </row>
    <row r="95" spans="1:14" ht="13.35" customHeight="1" x14ac:dyDescent="0.3">
      <c r="A95" s="45"/>
      <c r="B95" s="19"/>
      <c r="C95" s="19"/>
      <c r="D95" s="19"/>
      <c r="E95" s="19"/>
      <c r="F95" s="19"/>
      <c r="G95" s="19"/>
      <c r="H95" s="19"/>
      <c r="I95" s="19"/>
      <c r="J95" s="19"/>
      <c r="M95" s="67"/>
      <c r="N95" s="67"/>
    </row>
    <row r="96" spans="1:14" ht="13.35" customHeight="1" x14ac:dyDescent="0.3">
      <c r="A96" s="45"/>
      <c r="B96" s="19"/>
      <c r="C96" s="19"/>
      <c r="D96" s="19"/>
      <c r="E96" s="19"/>
      <c r="F96" s="19"/>
      <c r="G96" s="19"/>
      <c r="H96" s="19"/>
      <c r="I96" s="19"/>
      <c r="J96" s="19"/>
      <c r="M96" s="67"/>
      <c r="N96" s="67"/>
    </row>
    <row r="97" spans="1:14" ht="13.35" customHeight="1" x14ac:dyDescent="0.3">
      <c r="A97" s="45"/>
      <c r="B97" s="19"/>
      <c r="C97" s="19"/>
      <c r="D97" s="19"/>
      <c r="E97" s="19"/>
      <c r="F97" s="19"/>
      <c r="G97" s="19"/>
      <c r="H97" s="19"/>
      <c r="I97" s="19"/>
      <c r="J97" s="19"/>
      <c r="M97" s="67"/>
      <c r="N97" s="67"/>
    </row>
    <row r="98" spans="1:14" ht="13.35" customHeight="1" x14ac:dyDescent="0.3">
      <c r="A98" s="45"/>
      <c r="B98" s="19"/>
      <c r="C98" s="19"/>
      <c r="D98" s="19"/>
      <c r="E98" s="19"/>
      <c r="F98" s="19"/>
      <c r="G98" s="19"/>
      <c r="H98" s="19"/>
      <c r="I98" s="19"/>
      <c r="J98" s="19"/>
      <c r="M98" s="67"/>
      <c r="N98" s="67"/>
    </row>
    <row r="99" spans="1:14" ht="13.35" customHeight="1" x14ac:dyDescent="0.3">
      <c r="A99" s="45"/>
      <c r="B99" s="19"/>
      <c r="C99" s="19"/>
      <c r="D99" s="19"/>
      <c r="E99" s="19"/>
      <c r="F99" s="19"/>
      <c r="G99" s="19"/>
      <c r="H99" s="19"/>
      <c r="I99" s="19"/>
      <c r="J99" s="19"/>
      <c r="M99" s="67"/>
      <c r="N99" s="67"/>
    </row>
    <row r="100" spans="1:14" ht="13.35" customHeight="1" x14ac:dyDescent="0.3">
      <c r="A100" s="45"/>
      <c r="B100" s="19"/>
      <c r="C100" s="19"/>
      <c r="D100" s="19"/>
      <c r="E100" s="19"/>
      <c r="F100" s="19"/>
      <c r="G100" s="19"/>
      <c r="H100" s="19"/>
      <c r="I100" s="19"/>
      <c r="J100" s="19"/>
      <c r="M100" s="67"/>
      <c r="N100" s="67"/>
    </row>
    <row r="101" spans="1:14" ht="13.35" customHeight="1" x14ac:dyDescent="0.3">
      <c r="A101" s="45"/>
      <c r="B101" s="19"/>
      <c r="C101" s="19"/>
      <c r="D101" s="19"/>
      <c r="E101" s="19"/>
      <c r="F101" s="19"/>
      <c r="G101" s="19"/>
      <c r="H101" s="19"/>
      <c r="I101" s="19"/>
      <c r="J101" s="19"/>
      <c r="M101" s="67"/>
      <c r="N101" s="67"/>
    </row>
    <row r="102" spans="1:14" ht="13.35" customHeight="1" x14ac:dyDescent="0.3">
      <c r="A102" s="45"/>
      <c r="B102" s="19"/>
      <c r="C102" s="19"/>
      <c r="D102" s="19"/>
      <c r="E102" s="19"/>
      <c r="F102" s="19"/>
      <c r="G102" s="19"/>
      <c r="H102" s="19"/>
      <c r="I102" s="19"/>
      <c r="J102" s="19"/>
      <c r="M102" s="67"/>
      <c r="N102" s="67"/>
    </row>
    <row r="103" spans="1:14" ht="13.35" customHeight="1" x14ac:dyDescent="0.3">
      <c r="A103" s="45"/>
      <c r="B103" s="19"/>
      <c r="C103" s="19"/>
      <c r="D103" s="19"/>
      <c r="E103" s="19"/>
      <c r="F103" s="19"/>
      <c r="G103" s="19"/>
      <c r="H103" s="19"/>
      <c r="I103" s="19"/>
      <c r="J103" s="19"/>
      <c r="M103" s="67"/>
      <c r="N103" s="67"/>
    </row>
  </sheetData>
  <mergeCells count="2">
    <mergeCell ref="E3:F3"/>
    <mergeCell ref="H3:I3"/>
  </mergeCells>
  <pageMargins left="0.25" right="0.25" top="0.75" bottom="0.75" header="0.3" footer="0.3"/>
  <pageSetup scale="82" orientation="landscape" r:id="rId1"/>
  <customProperties>
    <customPr name="SheetOptions"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B1:S62"/>
  <sheetViews>
    <sheetView showRuler="0" zoomScale="85" zoomScaleNormal="85" workbookViewId="0"/>
  </sheetViews>
  <sheetFormatPr defaultColWidth="13.33203125" defaultRowHeight="13.2" x14ac:dyDescent="0.25"/>
  <cols>
    <col min="1" max="1" width="4.44140625" style="18" customWidth="1"/>
    <col min="2" max="2" width="46.21875" style="18" customWidth="1"/>
    <col min="3" max="3" width="15.44140625" style="18" customWidth="1"/>
    <col min="4" max="4" width="12.88671875" style="18" bestFit="1" customWidth="1"/>
    <col min="5" max="5" width="14.77734375" style="18" customWidth="1"/>
    <col min="6" max="6" width="11.44140625" style="18" bestFit="1" customWidth="1"/>
    <col min="7" max="7" width="7.5546875" style="18" customWidth="1"/>
    <col min="8" max="8" width="13.33203125" style="343" customWidth="1"/>
    <col min="9" max="12" width="13.33203125" style="343"/>
    <col min="13" max="13" width="47.33203125" style="65" customWidth="1"/>
    <col min="14" max="14" width="40.6640625" style="65" customWidth="1"/>
    <col min="15" max="18" width="13.33203125" style="343"/>
    <col min="19" max="19" width="13.33203125" style="65"/>
    <col min="20" max="16384" width="13.33203125" style="18"/>
  </cols>
  <sheetData>
    <row r="1" spans="2:19" ht="18.45" customHeight="1" x14ac:dyDescent="0.25"/>
    <row r="2" spans="2:19" ht="53.25" customHeight="1" x14ac:dyDescent="0.4">
      <c r="B2" s="49" t="str">
        <f>IF(Index!$AJ$5=1,'2.2 Customer funds'!N2,M2)</f>
        <v>2.2 RECURSOS DE CLIENTES</v>
      </c>
      <c r="C2" s="24"/>
      <c r="D2" s="29"/>
      <c r="E2" s="19"/>
      <c r="F2" s="19"/>
      <c r="G2" s="19"/>
      <c r="M2" s="62" t="s">
        <v>370</v>
      </c>
      <c r="N2" s="62" t="s">
        <v>692</v>
      </c>
    </row>
    <row r="3" spans="2:19" s="120" customFormat="1" ht="14.1" customHeight="1" x14ac:dyDescent="0.25">
      <c r="B3" s="131"/>
      <c r="C3" s="158"/>
      <c r="D3" s="158"/>
      <c r="E3" s="674" t="s">
        <v>413</v>
      </c>
      <c r="F3" s="675"/>
      <c r="G3" s="44"/>
      <c r="H3" s="132"/>
      <c r="I3" s="132"/>
      <c r="J3" s="132"/>
      <c r="K3" s="132"/>
      <c r="L3" s="132"/>
      <c r="M3" s="85"/>
      <c r="N3" s="85"/>
      <c r="O3" s="132"/>
      <c r="P3" s="132"/>
      <c r="Q3" s="132"/>
      <c r="R3" s="132"/>
      <c r="S3" s="204"/>
    </row>
    <row r="4" spans="2:19" s="120" customFormat="1" ht="13.95" customHeight="1" thickBot="1" x14ac:dyDescent="0.3">
      <c r="B4" s="133" t="str">
        <f>IF(Index!$AJ$5=1,'2.2 Customer funds'!N4,M4)</f>
        <v>Miles de euros</v>
      </c>
      <c r="C4" s="134">
        <f>'2.1 Balance sheet'!C4</f>
        <v>46203</v>
      </c>
      <c r="D4" s="135">
        <f>'2.1 Balance sheet'!D4</f>
        <v>45838</v>
      </c>
      <c r="E4" s="136" t="s">
        <v>412</v>
      </c>
      <c r="F4" s="137" t="s">
        <v>158</v>
      </c>
      <c r="G4" s="44"/>
      <c r="H4" s="132"/>
      <c r="I4" s="132"/>
      <c r="J4" s="132"/>
      <c r="K4" s="132"/>
      <c r="L4" s="132"/>
      <c r="M4" s="359" t="s">
        <v>129</v>
      </c>
      <c r="N4" s="359" t="s">
        <v>189</v>
      </c>
      <c r="O4" s="132"/>
      <c r="P4" s="132"/>
      <c r="Q4" s="132"/>
      <c r="R4" s="132"/>
      <c r="S4" s="204"/>
    </row>
    <row r="5" spans="2:19" s="120" customFormat="1" ht="14.1" customHeight="1" x14ac:dyDescent="0.25">
      <c r="B5" s="505" t="str">
        <f>IF(Index!$AJ$5=1,'2.2 Customer funds'!N5,M5)</f>
        <v xml:space="preserve">RECURSOS MINORISTAS </v>
      </c>
      <c r="C5" s="631">
        <v>87376955.354929999</v>
      </c>
      <c r="D5" s="138">
        <v>85784022.208600372</v>
      </c>
      <c r="E5" s="138">
        <v>1592933.1463296264</v>
      </c>
      <c r="F5" s="139">
        <v>1.8569112351203383</v>
      </c>
      <c r="G5" s="44"/>
      <c r="H5" s="373"/>
      <c r="I5" s="132"/>
      <c r="J5" s="132"/>
      <c r="K5" s="132"/>
      <c r="L5" s="132"/>
      <c r="M5" s="140" t="s">
        <v>688</v>
      </c>
      <c r="N5" s="140" t="s">
        <v>693</v>
      </c>
      <c r="O5" s="132"/>
      <c r="P5" s="132"/>
      <c r="Q5" s="132"/>
      <c r="R5" s="132"/>
      <c r="S5" s="204"/>
    </row>
    <row r="6" spans="2:19" s="120" customFormat="1" ht="14.1" customHeight="1" x14ac:dyDescent="0.25">
      <c r="B6" s="46" t="str">
        <f>IF(Index!$AJ$5=1,'2.2 Customer funds'!N6,M6)</f>
        <v>Administraciones Públicas</v>
      </c>
      <c r="C6" s="550">
        <v>1698385.5386900005</v>
      </c>
      <c r="D6" s="551">
        <v>1608598.0514499801</v>
      </c>
      <c r="E6" s="550">
        <v>89787.487240020419</v>
      </c>
      <c r="F6" s="141">
        <v>5.5817229891013813</v>
      </c>
      <c r="G6" s="44"/>
      <c r="H6" s="373"/>
      <c r="I6" s="132"/>
      <c r="J6" s="132"/>
      <c r="K6" s="132"/>
      <c r="L6" s="132"/>
      <c r="M6" s="73" t="s">
        <v>430</v>
      </c>
      <c r="N6" s="73" t="s">
        <v>201</v>
      </c>
      <c r="O6" s="132"/>
      <c r="P6" s="132"/>
      <c r="Q6" s="132"/>
      <c r="R6" s="132"/>
      <c r="S6" s="204"/>
    </row>
    <row r="7" spans="2:19" s="120" customFormat="1" ht="14.1" customHeight="1" x14ac:dyDescent="0.25">
      <c r="B7" s="46" t="str">
        <f>IF(Index!$AJ$5=1,'2.2 Customer funds'!N7,M7)</f>
        <v>Sector Privado</v>
      </c>
      <c r="C7" s="152">
        <v>80766576.983209997</v>
      </c>
      <c r="D7" s="152">
        <v>79252445.139140397</v>
      </c>
      <c r="E7" s="152">
        <v>1514131.8440696001</v>
      </c>
      <c r="F7" s="141">
        <v>1.9105175132594312</v>
      </c>
      <c r="G7" s="44"/>
      <c r="H7" s="373"/>
      <c r="I7" s="132"/>
      <c r="J7" s="132"/>
      <c r="K7" s="132"/>
      <c r="L7" s="132"/>
      <c r="M7" s="73" t="s">
        <v>431</v>
      </c>
      <c r="N7" s="73" t="s">
        <v>713</v>
      </c>
      <c r="O7" s="132"/>
      <c r="P7" s="132"/>
      <c r="Q7" s="132"/>
      <c r="R7" s="132"/>
      <c r="S7" s="204"/>
    </row>
    <row r="8" spans="2:19" s="120" customFormat="1" ht="14.1" customHeight="1" x14ac:dyDescent="0.25">
      <c r="B8" s="46" t="str">
        <f>IF(Index!$AJ$5=1,'2.2 Customer funds'!N8,M8)</f>
        <v xml:space="preserve">       Cuentas a la vista</v>
      </c>
      <c r="C8" s="152">
        <v>68592821.789739996</v>
      </c>
      <c r="D8" s="152">
        <v>63032210.404730402</v>
      </c>
      <c r="E8" s="152">
        <v>5560611.3850095943</v>
      </c>
      <c r="F8" s="141">
        <v>8.8218568717562924</v>
      </c>
      <c r="G8" s="44"/>
      <c r="H8" s="373"/>
      <c r="I8" s="132"/>
      <c r="J8" s="132"/>
      <c r="K8" s="132"/>
      <c r="L8" s="132"/>
      <c r="M8" s="73" t="s">
        <v>847</v>
      </c>
      <c r="N8" s="73" t="s">
        <v>714</v>
      </c>
      <c r="O8" s="132"/>
      <c r="P8" s="132"/>
      <c r="Q8" s="132"/>
      <c r="R8" s="132"/>
      <c r="S8" s="204"/>
    </row>
    <row r="9" spans="2:19" s="120" customFormat="1" ht="14.1" customHeight="1" x14ac:dyDescent="0.25">
      <c r="B9" s="46" t="str">
        <f>IF(Index!$AJ$5=1,'2.2 Customer funds'!N9,M9)</f>
        <v xml:space="preserve">       Imposiciones a plazo</v>
      </c>
      <c r="C9" s="152">
        <v>12066751.772390001</v>
      </c>
      <c r="D9" s="152">
        <v>16058131.0559</v>
      </c>
      <c r="E9" s="152">
        <v>-3991379.2835099995</v>
      </c>
      <c r="F9" s="141">
        <v>-24.855814600189767</v>
      </c>
      <c r="G9" s="44"/>
      <c r="H9" s="373"/>
      <c r="I9" s="132"/>
      <c r="J9" s="132"/>
      <c r="K9" s="132"/>
      <c r="L9" s="132"/>
      <c r="M9" s="73" t="s">
        <v>612</v>
      </c>
      <c r="N9" s="73" t="s">
        <v>940</v>
      </c>
      <c r="O9" s="132"/>
      <c r="P9" s="132"/>
      <c r="Q9" s="132"/>
      <c r="R9" s="132"/>
      <c r="S9" s="204"/>
    </row>
    <row r="10" spans="2:19" s="120" customFormat="1" ht="14.1" customHeight="1" x14ac:dyDescent="0.25">
      <c r="B10" s="46" t="str">
        <f>IF(Index!$AJ$5=1,'2.2 Customer funds'!N10,M10)</f>
        <v xml:space="preserve">       Ajustes por valoración</v>
      </c>
      <c r="C10" s="152">
        <v>107003.42108</v>
      </c>
      <c r="D10" s="152">
        <v>162103.67851</v>
      </c>
      <c r="E10" s="152">
        <v>-55100.257429999998</v>
      </c>
      <c r="F10" s="141">
        <v>-33.990750818526877</v>
      </c>
      <c r="G10" s="44"/>
      <c r="H10" s="373"/>
      <c r="I10" s="132"/>
      <c r="J10" s="132"/>
      <c r="K10" s="132"/>
      <c r="L10" s="132"/>
      <c r="M10" s="73" t="s">
        <v>434</v>
      </c>
      <c r="N10" s="73" t="s">
        <v>190</v>
      </c>
      <c r="O10" s="132"/>
      <c r="P10" s="132"/>
      <c r="Q10" s="132"/>
      <c r="R10" s="132"/>
      <c r="S10" s="204"/>
    </row>
    <row r="11" spans="2:19" s="120" customFormat="1" ht="14.1" customHeight="1" x14ac:dyDescent="0.25">
      <c r="B11" s="44" t="str">
        <f>IF(Index!$AJ$5=1,'2.2 Customer funds'!N11,M11)</f>
        <v>Otros pasivos a la vista</v>
      </c>
      <c r="C11" s="152">
        <v>2148822.6409700001</v>
      </c>
      <c r="D11" s="152">
        <v>1919992.785219999</v>
      </c>
      <c r="E11" s="152">
        <v>228829.85575000104</v>
      </c>
      <c r="F11" s="141">
        <v>11.918266438890861</v>
      </c>
      <c r="G11" s="44"/>
      <c r="H11" s="373"/>
      <c r="I11" s="132"/>
      <c r="J11" s="132"/>
      <c r="K11" s="132"/>
      <c r="L11" s="132"/>
      <c r="M11" s="85" t="s">
        <v>842</v>
      </c>
      <c r="N11" s="85" t="s">
        <v>771</v>
      </c>
      <c r="O11" s="132"/>
      <c r="P11" s="132"/>
      <c r="Q11" s="132"/>
      <c r="R11" s="132"/>
      <c r="S11" s="204"/>
    </row>
    <row r="12" spans="2:19" s="120" customFormat="1" ht="14.1" customHeight="1" x14ac:dyDescent="0.25">
      <c r="B12" s="552" t="str">
        <f>IF(Index!$AJ$5=1,'2.2 Customer funds'!N12,M12)</f>
        <v>Valores negociables en red</v>
      </c>
      <c r="C12" s="550">
        <v>2763170.1920599998</v>
      </c>
      <c r="D12" s="553">
        <v>3002986.2327899998</v>
      </c>
      <c r="E12" s="550">
        <v>-239816.04073000001</v>
      </c>
      <c r="F12" s="554">
        <v>-7.9859187535199876</v>
      </c>
      <c r="G12" s="44"/>
      <c r="H12" s="373"/>
      <c r="I12" s="132"/>
      <c r="J12" s="132"/>
      <c r="K12" s="132"/>
      <c r="L12" s="132"/>
      <c r="M12" s="85" t="s">
        <v>843</v>
      </c>
      <c r="N12" s="85" t="s">
        <v>770</v>
      </c>
      <c r="O12" s="132"/>
      <c r="P12" s="132"/>
      <c r="Q12" s="132"/>
      <c r="R12" s="132"/>
      <c r="S12" s="204"/>
    </row>
    <row r="13" spans="2:19" s="120" customFormat="1" ht="14.1" customHeight="1" x14ac:dyDescent="0.25">
      <c r="B13" s="142" t="str">
        <f>IF(Index!$AJ$5=1,'2.2 Customer funds'!N13,M13)</f>
        <v>CESIÓN TEMPORAL DE ACTIVOS</v>
      </c>
      <c r="C13" s="143">
        <v>2082943.2677300097</v>
      </c>
      <c r="D13" s="144">
        <v>3012882.2693600003</v>
      </c>
      <c r="E13" s="145">
        <v>-929939.00162999053</v>
      </c>
      <c r="F13" s="146">
        <v>-30.865427802710961</v>
      </c>
      <c r="G13" s="44"/>
      <c r="H13" s="373"/>
      <c r="I13" s="132"/>
      <c r="J13" s="132"/>
      <c r="K13" s="132"/>
      <c r="L13" s="132"/>
      <c r="M13" s="140" t="s">
        <v>689</v>
      </c>
      <c r="N13" s="140" t="s">
        <v>694</v>
      </c>
      <c r="O13" s="132"/>
      <c r="P13" s="132"/>
      <c r="Q13" s="132"/>
      <c r="R13" s="132"/>
      <c r="S13" s="204"/>
    </row>
    <row r="14" spans="2:19" s="120" customFormat="1" ht="14.1" customHeight="1" x14ac:dyDescent="0.25">
      <c r="B14" s="147" t="str">
        <f>IF(Index!$AJ$5=1,'2.2 Customer funds'!N14,M14)</f>
        <v>RECURSOS MAYORISTAS</v>
      </c>
      <c r="C14" s="148">
        <v>18717713.96911858</v>
      </c>
      <c r="D14" s="148">
        <v>15386515.361068582</v>
      </c>
      <c r="E14" s="148">
        <v>3331198.6080499981</v>
      </c>
      <c r="F14" s="149">
        <v>21.650117195987701</v>
      </c>
      <c r="G14" s="44"/>
      <c r="H14" s="373"/>
      <c r="I14" s="132"/>
      <c r="J14" s="132"/>
      <c r="K14" s="132"/>
      <c r="L14" s="132"/>
      <c r="M14" s="140" t="s">
        <v>690</v>
      </c>
      <c r="N14" s="140" t="s">
        <v>695</v>
      </c>
      <c r="O14" s="132"/>
      <c r="P14" s="132"/>
      <c r="Q14" s="132"/>
      <c r="R14" s="132"/>
      <c r="S14" s="204"/>
    </row>
    <row r="15" spans="2:19" s="120" customFormat="1" ht="14.1" customHeight="1" x14ac:dyDescent="0.25">
      <c r="B15" s="46" t="str">
        <f>IF(Index!$AJ$5=1,'2.2 Customer funds'!N15,M15)</f>
        <v>Depósitos mayoristas</v>
      </c>
      <c r="C15" s="628">
        <v>11584892.58506</v>
      </c>
      <c r="D15" s="152">
        <v>9460694.4826200008</v>
      </c>
      <c r="E15" s="151">
        <v>2124198.1024399996</v>
      </c>
      <c r="F15" s="141">
        <v>22.452877073055362</v>
      </c>
      <c r="G15" s="44"/>
      <c r="H15" s="373"/>
      <c r="I15" s="373"/>
      <c r="J15" s="132"/>
      <c r="K15" s="132"/>
      <c r="L15" s="132"/>
      <c r="M15" s="73" t="s">
        <v>848</v>
      </c>
      <c r="N15" s="73" t="s">
        <v>191</v>
      </c>
      <c r="O15" s="132"/>
      <c r="P15" s="132"/>
      <c r="Q15" s="132"/>
      <c r="R15" s="132"/>
      <c r="S15" s="204"/>
    </row>
    <row r="16" spans="2:19" s="120" customFormat="1" ht="14.1" customHeight="1" x14ac:dyDescent="0.25">
      <c r="B16" s="46" t="str">
        <f>IF(Index!$AJ$5=1,'2.2 Customer funds'!N16,M16)</f>
        <v>Bonos titulizados</v>
      </c>
      <c r="C16" s="152">
        <v>39952.835568581999</v>
      </c>
      <c r="D16" s="152">
        <v>47752.785488581998</v>
      </c>
      <c r="E16" s="151">
        <v>-7799.9499199999991</v>
      </c>
      <c r="F16" s="141">
        <v>-16.334020811969214</v>
      </c>
      <c r="G16" s="44"/>
      <c r="H16" s="373"/>
      <c r="I16" s="373"/>
      <c r="J16" s="132"/>
      <c r="K16" s="132"/>
      <c r="L16" s="132"/>
      <c r="M16" s="73" t="s">
        <v>613</v>
      </c>
      <c r="N16" s="73" t="s">
        <v>192</v>
      </c>
      <c r="O16" s="132"/>
      <c r="P16" s="132"/>
      <c r="Q16" s="132"/>
      <c r="R16" s="132"/>
      <c r="S16" s="204"/>
    </row>
    <row r="17" spans="2:19" s="120" customFormat="1" ht="14.1" customHeight="1" x14ac:dyDescent="0.25">
      <c r="B17" s="46" t="str">
        <f>IF(Index!$AJ$5=1,'2.2 Customer funds'!N17,M17)</f>
        <v>Cédulas hipotecarias</v>
      </c>
      <c r="C17" s="152">
        <v>1742074.1413</v>
      </c>
      <c r="D17" s="152">
        <v>1736693.60751</v>
      </c>
      <c r="E17" s="151">
        <v>5380.5337900000159</v>
      </c>
      <c r="F17" s="141">
        <v>0.30981479788564459</v>
      </c>
      <c r="G17" s="44"/>
      <c r="H17" s="373"/>
      <c r="I17" s="373"/>
      <c r="J17" s="132"/>
      <c r="K17" s="132"/>
      <c r="L17" s="132"/>
      <c r="M17" s="73" t="s">
        <v>432</v>
      </c>
      <c r="N17" s="73" t="s">
        <v>193</v>
      </c>
      <c r="O17" s="132"/>
      <c r="P17" s="132"/>
      <c r="Q17" s="132"/>
      <c r="R17" s="132"/>
      <c r="S17" s="204"/>
    </row>
    <row r="18" spans="2:19" s="120" customFormat="1" ht="14.1" customHeight="1" x14ac:dyDescent="0.25">
      <c r="B18" s="46" t="str">
        <f>IF(Index!$AJ$5=1,'2.2 Customer funds'!N18,M18)</f>
        <v>Bonos senior</v>
      </c>
      <c r="C18" s="152">
        <v>5311430</v>
      </c>
      <c r="D18" s="152">
        <v>4065822.5</v>
      </c>
      <c r="E18" s="151">
        <v>1245607.5</v>
      </c>
      <c r="F18" s="141">
        <v>30.636052114916478</v>
      </c>
      <c r="G18" s="44"/>
      <c r="H18" s="373"/>
      <c r="I18" s="132"/>
      <c r="J18" s="132"/>
      <c r="K18" s="132"/>
      <c r="L18" s="132"/>
      <c r="M18" s="73" t="s">
        <v>433</v>
      </c>
      <c r="N18" s="73" t="s">
        <v>194</v>
      </c>
      <c r="O18" s="132"/>
      <c r="P18" s="132"/>
      <c r="Q18" s="132"/>
      <c r="R18" s="132"/>
      <c r="S18" s="204"/>
    </row>
    <row r="19" spans="2:19" s="120" customFormat="1" ht="14.1" customHeight="1" x14ac:dyDescent="0.25">
      <c r="B19" s="46" t="str">
        <f>IF(Index!$AJ$5=1,'2.2 Customer funds'!N19,M19)</f>
        <v>Ajustes por valoración</v>
      </c>
      <c r="C19" s="152">
        <v>39364.407189999998</v>
      </c>
      <c r="D19" s="152">
        <v>75551.985450000007</v>
      </c>
      <c r="E19" s="151">
        <v>-36187.578260000009</v>
      </c>
      <c r="F19" s="141">
        <v>-47.89758739556725</v>
      </c>
      <c r="G19" s="44"/>
      <c r="H19" s="373"/>
      <c r="I19" s="132"/>
      <c r="J19" s="132"/>
      <c r="K19" s="132"/>
      <c r="L19" s="132"/>
      <c r="M19" s="73" t="s">
        <v>583</v>
      </c>
      <c r="N19" s="73" t="s">
        <v>195</v>
      </c>
      <c r="O19" s="132"/>
      <c r="P19" s="132"/>
      <c r="Q19" s="132"/>
      <c r="R19" s="132"/>
      <c r="S19" s="204"/>
    </row>
    <row r="20" spans="2:19" s="120" customFormat="1" ht="14.1" customHeight="1" x14ac:dyDescent="0.25">
      <c r="B20" s="147" t="str">
        <f>IF(Index!$AJ$5=1,'2.2 Customer funds'!N20,M20)</f>
        <v>PASIVOS SUBORDINADOS</v>
      </c>
      <c r="C20" s="148">
        <v>2126065.8134900001</v>
      </c>
      <c r="D20" s="148">
        <v>2465340.9627199997</v>
      </c>
      <c r="E20" s="148">
        <v>-339275.14922999963</v>
      </c>
      <c r="F20" s="149">
        <v>-13.761794184268892</v>
      </c>
      <c r="G20" s="44"/>
      <c r="H20" s="373"/>
      <c r="I20" s="132"/>
      <c r="J20" s="132"/>
      <c r="K20" s="132"/>
      <c r="L20" s="132"/>
      <c r="M20" s="73" t="s">
        <v>819</v>
      </c>
      <c r="N20" s="73" t="s">
        <v>820</v>
      </c>
      <c r="O20" s="132"/>
      <c r="P20" s="132"/>
      <c r="Q20" s="132"/>
      <c r="R20" s="132"/>
      <c r="S20" s="204"/>
    </row>
    <row r="21" spans="2:19" s="120" customFormat="1" x14ac:dyDescent="0.25">
      <c r="B21" s="147" t="str">
        <f>IF(Index!$AJ$5=1,'2.2 Customer funds'!N21,M21)</f>
        <v>OTROS PASIVOS FINANCIEROS MAYORISTAS</v>
      </c>
      <c r="C21" s="148">
        <v>2733381.6150199799</v>
      </c>
      <c r="D21" s="148">
        <v>3094046.0945899813</v>
      </c>
      <c r="E21" s="148">
        <v>-360664.47957000136</v>
      </c>
      <c r="F21" s="149">
        <v>-11.656726129602026</v>
      </c>
      <c r="G21" s="44"/>
      <c r="H21" s="373"/>
      <c r="I21" s="132"/>
      <c r="J21" s="132"/>
      <c r="K21" s="132"/>
      <c r="L21" s="132"/>
      <c r="M21" s="73" t="s">
        <v>939</v>
      </c>
      <c r="N21" s="73" t="s">
        <v>821</v>
      </c>
      <c r="O21" s="132"/>
      <c r="P21" s="132"/>
      <c r="Q21" s="132"/>
      <c r="R21" s="132"/>
      <c r="S21" s="204"/>
    </row>
    <row r="22" spans="2:19" s="120" customFormat="1" ht="14.1" customHeight="1" thickBot="1" x14ac:dyDescent="0.3">
      <c r="B22" s="153" t="str">
        <f>IF(Index!$AJ$5=1,'2.2 Customer funds'!N22,M22)</f>
        <v>TOTAL RECURSOS EN BALANCE</v>
      </c>
      <c r="C22" s="154">
        <v>113037060.02028857</v>
      </c>
      <c r="D22" s="154">
        <v>109742806.89633894</v>
      </c>
      <c r="E22" s="154">
        <v>3294253.123949632</v>
      </c>
      <c r="F22" s="155">
        <v>3.0017941194645439</v>
      </c>
      <c r="G22" s="44"/>
      <c r="H22" s="373"/>
      <c r="I22" s="132"/>
      <c r="J22" s="132"/>
      <c r="K22" s="132"/>
      <c r="L22" s="132"/>
      <c r="M22" s="140" t="s">
        <v>691</v>
      </c>
      <c r="N22" s="140" t="s">
        <v>696</v>
      </c>
      <c r="O22" s="132"/>
      <c r="P22" s="132"/>
      <c r="Q22" s="132"/>
      <c r="R22" s="132"/>
      <c r="S22" s="204"/>
    </row>
    <row r="23" spans="2:19" s="120" customFormat="1" ht="14.1" customHeight="1" x14ac:dyDescent="0.25">
      <c r="B23" s="52"/>
      <c r="C23" s="156"/>
      <c r="D23" s="156"/>
      <c r="E23" s="156"/>
      <c r="F23" s="157"/>
      <c r="G23" s="131"/>
      <c r="H23" s="132"/>
      <c r="I23" s="132"/>
      <c r="J23" s="132"/>
      <c r="K23" s="132"/>
      <c r="L23" s="132"/>
      <c r="M23" s="140"/>
      <c r="N23" s="140"/>
      <c r="O23" s="132"/>
      <c r="P23" s="132"/>
      <c r="Q23" s="132"/>
      <c r="R23" s="132"/>
      <c r="S23" s="204"/>
    </row>
    <row r="24" spans="2:19" s="120" customFormat="1" ht="14.1" customHeight="1" x14ac:dyDescent="0.25">
      <c r="B24" s="131"/>
      <c r="C24" s="158"/>
      <c r="D24" s="158"/>
      <c r="E24" s="674" t="s">
        <v>413</v>
      </c>
      <c r="F24" s="675"/>
      <c r="G24" s="131"/>
      <c r="H24" s="132"/>
      <c r="I24" s="132"/>
      <c r="J24" s="132"/>
      <c r="K24" s="132"/>
      <c r="L24" s="132"/>
      <c r="M24" s="140"/>
      <c r="N24" s="140"/>
      <c r="O24" s="132"/>
      <c r="P24" s="132"/>
      <c r="Q24" s="132"/>
      <c r="R24" s="132"/>
      <c r="S24" s="204"/>
    </row>
    <row r="25" spans="2:19" s="120" customFormat="1" ht="14.1" customHeight="1" thickBot="1" x14ac:dyDescent="0.3">
      <c r="B25" s="133" t="str">
        <f>IF(Index!$AJ$5=1,'2.2 Customer funds'!N25,M25)</f>
        <v>Miles de euros</v>
      </c>
      <c r="C25" s="134">
        <f>C4</f>
        <v>46203</v>
      </c>
      <c r="D25" s="135">
        <f>D4</f>
        <v>45838</v>
      </c>
      <c r="E25" s="136" t="s">
        <v>412</v>
      </c>
      <c r="F25" s="137" t="s">
        <v>158</v>
      </c>
      <c r="G25" s="44"/>
      <c r="H25" s="132"/>
      <c r="I25" s="132"/>
      <c r="J25" s="132"/>
      <c r="K25" s="132"/>
      <c r="L25" s="132"/>
      <c r="M25" s="359" t="s">
        <v>129</v>
      </c>
      <c r="N25" s="359" t="s">
        <v>189</v>
      </c>
      <c r="O25" s="132"/>
      <c r="P25" s="132"/>
      <c r="Q25" s="132"/>
      <c r="R25" s="132"/>
      <c r="S25" s="204"/>
    </row>
    <row r="26" spans="2:19" s="120" customFormat="1" ht="14.1" customHeight="1" x14ac:dyDescent="0.25">
      <c r="B26" s="147" t="str">
        <f>IF(Index!$AJ$5=1,'2.2 Customer funds'!N26,M26)</f>
        <v>AUMs: RECURSOS FUERA DE BALANCE</v>
      </c>
      <c r="C26" s="79"/>
      <c r="D26" s="79"/>
      <c r="E26" s="41"/>
      <c r="F26" s="165"/>
      <c r="G26" s="44"/>
      <c r="H26" s="373"/>
      <c r="I26" s="132"/>
      <c r="J26" s="132"/>
      <c r="K26" s="132"/>
      <c r="L26" s="132"/>
      <c r="M26" s="140" t="s">
        <v>697</v>
      </c>
      <c r="N26" s="140" t="s">
        <v>698</v>
      </c>
      <c r="O26" s="132"/>
      <c r="P26" s="132"/>
      <c r="Q26" s="132"/>
      <c r="R26" s="132"/>
      <c r="S26" s="204"/>
    </row>
    <row r="27" spans="2:19" s="120" customFormat="1" ht="14.1" customHeight="1" x14ac:dyDescent="0.25">
      <c r="B27" s="122" t="str">
        <f>IF(Index!$AJ$5=1,'2.2 Customer funds'!N27,M27)</f>
        <v>Fondos de inversión ajenos comercializados</v>
      </c>
      <c r="C27" s="152">
        <v>32048329.4185501</v>
      </c>
      <c r="D27" s="152">
        <v>25862790.904480301</v>
      </c>
      <c r="E27" s="151">
        <v>6185538.5140697993</v>
      </c>
      <c r="F27" s="141">
        <v>23.916747952357518</v>
      </c>
      <c r="G27" s="44"/>
      <c r="H27" s="373"/>
      <c r="I27" s="132"/>
      <c r="J27" s="132"/>
      <c r="K27" s="132"/>
      <c r="L27" s="132"/>
      <c r="M27" s="85" t="s">
        <v>844</v>
      </c>
      <c r="N27" s="73" t="s">
        <v>197</v>
      </c>
      <c r="O27" s="132"/>
      <c r="P27" s="132"/>
      <c r="Q27" s="132"/>
      <c r="R27" s="132"/>
      <c r="S27" s="204"/>
    </row>
    <row r="28" spans="2:19" s="120" customFormat="1" ht="14.1" customHeight="1" x14ac:dyDescent="0.25">
      <c r="B28" s="46" t="str">
        <f>IF(Index!$AJ$5=1,'2.2 Customer funds'!N28,M28)</f>
        <v>Fondos de inversión propios</v>
      </c>
      <c r="C28" s="152">
        <v>21298875.822880004</v>
      </c>
      <c r="D28" s="152">
        <v>17900475.293200001</v>
      </c>
      <c r="E28" s="151">
        <v>3398400.5296800025</v>
      </c>
      <c r="F28" s="141">
        <v>18.984973717267611</v>
      </c>
      <c r="G28" s="44"/>
      <c r="H28" s="373"/>
      <c r="I28" s="132"/>
      <c r="J28" s="132"/>
      <c r="K28" s="132"/>
      <c r="L28" s="132"/>
      <c r="M28" s="85" t="s">
        <v>846</v>
      </c>
      <c r="N28" s="73" t="s">
        <v>196</v>
      </c>
      <c r="O28" s="132"/>
      <c r="P28" s="132"/>
      <c r="Q28" s="132"/>
      <c r="R28" s="132"/>
      <c r="S28" s="204"/>
    </row>
    <row r="29" spans="2:19" s="120" customFormat="1" ht="14.1" customHeight="1" x14ac:dyDescent="0.25">
      <c r="B29" s="46" t="str">
        <f>IF(Index!$AJ$5=1,'2.2 Customer funds'!N29,M29)</f>
        <v>Fondos de pensiones y contratos de seguro</v>
      </c>
      <c r="C29" s="152">
        <v>5461754.3109200401</v>
      </c>
      <c r="D29" s="152">
        <v>4614486.7876500301</v>
      </c>
      <c r="E29" s="151">
        <v>847267.52327001002</v>
      </c>
      <c r="F29" s="141">
        <v>18.361034764203733</v>
      </c>
      <c r="G29" s="44"/>
      <c r="H29" s="373"/>
      <c r="I29" s="132"/>
      <c r="J29" s="132"/>
      <c r="K29" s="132"/>
      <c r="L29" s="132"/>
      <c r="M29" s="85" t="s">
        <v>890</v>
      </c>
      <c r="N29" s="73" t="s">
        <v>198</v>
      </c>
      <c r="O29" s="132"/>
      <c r="P29" s="132"/>
      <c r="Q29" s="132"/>
      <c r="R29" s="132"/>
      <c r="S29" s="204"/>
    </row>
    <row r="30" spans="2:19" s="120" customFormat="1" ht="14.1" customHeight="1" x14ac:dyDescent="0.25">
      <c r="B30" s="46" t="str">
        <f>IF(Index!$AJ$5=1,'2.2 Customer funds'!N30,M30)</f>
        <v>Gestión patrimonial Sicavs</v>
      </c>
      <c r="C30" s="152">
        <v>10459824.985099792</v>
      </c>
      <c r="D30" s="152">
        <v>8553819.0591301024</v>
      </c>
      <c r="E30" s="151">
        <v>1906005.9259696901</v>
      </c>
      <c r="F30" s="141">
        <v>22.28251396006879</v>
      </c>
      <c r="G30" s="44"/>
      <c r="H30" s="373"/>
      <c r="I30" s="132"/>
      <c r="J30" s="132"/>
      <c r="K30" s="132"/>
      <c r="L30" s="132"/>
      <c r="M30" s="414" t="s">
        <v>891</v>
      </c>
      <c r="N30" s="73" t="s">
        <v>199</v>
      </c>
      <c r="O30" s="132"/>
      <c r="P30" s="132"/>
      <c r="Q30" s="132"/>
      <c r="R30" s="132"/>
      <c r="S30" s="204"/>
    </row>
    <row r="31" spans="2:19" s="120" customFormat="1" ht="14.1" customHeight="1" x14ac:dyDescent="0.25">
      <c r="B31" s="555" t="str">
        <f>IF(Index!$AJ$5=1,'2.2 Customer funds'!N31,M31)</f>
        <v>Inversiones Alternativas</v>
      </c>
      <c r="C31" s="152">
        <v>5438951</v>
      </c>
      <c r="D31" s="150">
        <v>5186448</v>
      </c>
      <c r="E31" s="151">
        <v>252503</v>
      </c>
      <c r="F31" s="556">
        <v>4.8685150222271583</v>
      </c>
      <c r="G31" s="44"/>
      <c r="H31" s="132"/>
      <c r="I31" s="132"/>
      <c r="J31" s="132"/>
      <c r="K31" s="132"/>
      <c r="L31" s="132"/>
      <c r="M31" s="414" t="s">
        <v>892</v>
      </c>
      <c r="N31" s="73" t="s">
        <v>200</v>
      </c>
      <c r="O31" s="132"/>
      <c r="P31" s="132"/>
      <c r="Q31" s="132"/>
      <c r="R31" s="132"/>
      <c r="S31" s="204"/>
    </row>
    <row r="32" spans="2:19" s="163" customFormat="1" ht="14.4" thickBot="1" x14ac:dyDescent="0.3">
      <c r="B32" s="159" t="str">
        <f>IF(Index!$AJ$5=1,'2.2 Customer funds'!N32,M32)</f>
        <v>TOTAL AUMs</v>
      </c>
      <c r="C32" s="160">
        <v>74707735.537449926</v>
      </c>
      <c r="D32" s="160">
        <v>62118020.044460431</v>
      </c>
      <c r="E32" s="160">
        <v>12589715.492989495</v>
      </c>
      <c r="F32" s="161">
        <v>20.267412715309529</v>
      </c>
      <c r="G32" s="162"/>
      <c r="L32" s="132"/>
      <c r="M32" s="140" t="s">
        <v>699</v>
      </c>
      <c r="N32" s="140" t="s">
        <v>699</v>
      </c>
      <c r="S32" s="362"/>
    </row>
    <row r="33" spans="2:19" s="163" customFormat="1" ht="13.8" x14ac:dyDescent="0.25">
      <c r="B33" s="44"/>
      <c r="C33" s="231"/>
      <c r="D33" s="44"/>
      <c r="E33" s="44"/>
      <c r="F33" s="44"/>
      <c r="G33" s="162"/>
      <c r="M33" s="415"/>
      <c r="N33" s="85"/>
      <c r="S33" s="362"/>
    </row>
    <row r="34" spans="2:19" s="163" customFormat="1" ht="13.8" hidden="1" x14ac:dyDescent="0.25">
      <c r="B34" s="164"/>
      <c r="C34" s="164"/>
      <c r="D34" s="164"/>
      <c r="E34" s="164"/>
      <c r="F34" s="164"/>
      <c r="G34" s="162"/>
      <c r="M34" s="360"/>
      <c r="N34" s="414"/>
      <c r="S34" s="362"/>
    </row>
    <row r="35" spans="2:19" s="163" customFormat="1" ht="13.8" x14ac:dyDescent="0.25">
      <c r="B35" s="131"/>
      <c r="C35" s="158"/>
      <c r="D35" s="158"/>
      <c r="E35" s="674" t="s">
        <v>413</v>
      </c>
      <c r="F35" s="675"/>
      <c r="G35" s="162"/>
      <c r="M35" s="360"/>
      <c r="N35" s="414"/>
      <c r="S35" s="362"/>
    </row>
    <row r="36" spans="2:19" s="163" customFormat="1" ht="14.4" thickBot="1" x14ac:dyDescent="0.3">
      <c r="B36" s="133" t="str">
        <f>IF(Index!$AJ$5=1,'2.2 Customer funds'!N36,M36)</f>
        <v>Miles de euros</v>
      </c>
      <c r="C36" s="134">
        <f>C25</f>
        <v>46203</v>
      </c>
      <c r="D36" s="135">
        <f>D25</f>
        <v>45838</v>
      </c>
      <c r="E36" s="136" t="s">
        <v>412</v>
      </c>
      <c r="F36" s="137" t="s">
        <v>158</v>
      </c>
      <c r="G36" s="164"/>
      <c r="M36" s="359" t="s">
        <v>129</v>
      </c>
      <c r="N36" s="359" t="s">
        <v>189</v>
      </c>
      <c r="S36" s="362"/>
    </row>
    <row r="37" spans="2:19" s="163" customFormat="1" ht="25.8" customHeight="1" x14ac:dyDescent="0.25">
      <c r="B37" s="147" t="str">
        <f>IF(Index!$AJ$5=1,'2.2 Customer funds'!N37,M37)</f>
        <v>AUCs: CUSTODIA DE VALORES DE TERCEROS</v>
      </c>
      <c r="C37" s="79"/>
      <c r="D37" s="79"/>
      <c r="E37" s="41"/>
      <c r="F37" s="165"/>
      <c r="G37" s="164"/>
      <c r="H37" s="373"/>
      <c r="L37" s="132"/>
      <c r="M37" s="140" t="s">
        <v>768</v>
      </c>
      <c r="N37" s="140" t="s">
        <v>769</v>
      </c>
      <c r="S37" s="362"/>
    </row>
    <row r="38" spans="2:19" s="163" customFormat="1" ht="13.8" x14ac:dyDescent="0.25">
      <c r="B38" s="122" t="str">
        <f>IF(Index!$AJ$5=1,'2.2 Customer funds'!N38,M38)</f>
        <v xml:space="preserve">   Renta variable</v>
      </c>
      <c r="C38" s="231">
        <v>67463398.917520002</v>
      </c>
      <c r="D38" s="231">
        <v>54434460.378389999</v>
      </c>
      <c r="E38" s="231">
        <v>13028938.539130002</v>
      </c>
      <c r="F38" s="411">
        <v>23.935092675782958</v>
      </c>
      <c r="G38" s="164"/>
      <c r="H38" s="373"/>
      <c r="M38" s="360" t="s">
        <v>516</v>
      </c>
      <c r="N38" s="360" t="s">
        <v>285</v>
      </c>
      <c r="S38" s="362"/>
    </row>
    <row r="39" spans="2:19" s="163" customFormat="1" ht="13.8" x14ac:dyDescent="0.25">
      <c r="B39" s="555" t="str">
        <f>IF(Index!$AJ$5=1,'2.2 Customer funds'!N39,M39)</f>
        <v xml:space="preserve">   Renta fija</v>
      </c>
      <c r="C39" s="557">
        <v>27229430.192479998</v>
      </c>
      <c r="D39" s="558">
        <v>25947531.505299997</v>
      </c>
      <c r="E39" s="559">
        <v>1281898.6871800013</v>
      </c>
      <c r="F39" s="556">
        <v>4.9403492849335704</v>
      </c>
      <c r="G39" s="72"/>
      <c r="H39" s="373"/>
      <c r="M39" s="360" t="s">
        <v>615</v>
      </c>
      <c r="N39" s="360" t="s">
        <v>614</v>
      </c>
      <c r="S39" s="362"/>
    </row>
    <row r="40" spans="2:19" s="120" customFormat="1" ht="14.1" customHeight="1" thickBot="1" x14ac:dyDescent="0.3">
      <c r="B40" s="159" t="str">
        <f>IF(Index!$AJ$5=1,'2.2 Customer funds'!N40,M40)</f>
        <v>TOTAL AUCs</v>
      </c>
      <c r="C40" s="160">
        <v>94692829.109999999</v>
      </c>
      <c r="D40" s="160">
        <v>80381991.88369</v>
      </c>
      <c r="E40" s="160">
        <v>14310837.226310004</v>
      </c>
      <c r="F40" s="161">
        <v>17.80353645256427</v>
      </c>
      <c r="H40" s="373"/>
      <c r="I40" s="132"/>
      <c r="J40" s="132"/>
      <c r="K40" s="132"/>
      <c r="L40" s="132"/>
      <c r="M40" s="140" t="s">
        <v>959</v>
      </c>
      <c r="N40" s="140" t="s">
        <v>959</v>
      </c>
      <c r="O40" s="132"/>
      <c r="P40" s="132"/>
      <c r="Q40" s="132"/>
      <c r="R40" s="132"/>
      <c r="S40" s="204"/>
    </row>
    <row r="41" spans="2:19" s="120" customFormat="1" ht="14.1" customHeight="1" x14ac:dyDescent="0.25">
      <c r="B41" s="162"/>
      <c r="C41" s="162"/>
      <c r="D41" s="162"/>
      <c r="E41" s="166"/>
      <c r="F41" s="162"/>
      <c r="H41" s="132"/>
      <c r="I41" s="132"/>
      <c r="J41" s="132"/>
      <c r="K41" s="132"/>
      <c r="L41" s="132"/>
      <c r="M41" s="204"/>
      <c r="N41" s="360"/>
      <c r="O41" s="132"/>
      <c r="P41" s="132"/>
      <c r="Q41" s="132"/>
      <c r="R41" s="132"/>
      <c r="S41" s="204"/>
    </row>
    <row r="42" spans="2:19" s="120" customFormat="1" ht="14.1" customHeight="1" x14ac:dyDescent="0.25">
      <c r="B42" s="164"/>
      <c r="C42" s="502"/>
      <c r="D42" s="502"/>
      <c r="H42" s="132"/>
      <c r="I42" s="132"/>
      <c r="J42" s="132"/>
      <c r="K42" s="132"/>
      <c r="L42" s="132"/>
      <c r="M42" s="204"/>
      <c r="N42" s="204"/>
      <c r="O42" s="132"/>
      <c r="P42" s="132"/>
      <c r="Q42" s="132"/>
      <c r="R42" s="132"/>
      <c r="S42" s="204"/>
    </row>
    <row r="43" spans="2:19" s="120" customFormat="1" ht="14.1" customHeight="1" x14ac:dyDescent="0.25">
      <c r="B43" s="164"/>
      <c r="C43" s="502"/>
      <c r="D43" s="502"/>
      <c r="H43" s="132"/>
      <c r="I43" s="132"/>
      <c r="J43" s="132"/>
      <c r="K43" s="132"/>
      <c r="L43" s="132"/>
      <c r="M43" s="204"/>
      <c r="N43" s="204"/>
      <c r="O43" s="132"/>
      <c r="P43" s="132"/>
      <c r="Q43" s="132"/>
      <c r="R43" s="132"/>
      <c r="S43" s="204"/>
    </row>
    <row r="44" spans="2:19" s="120" customFormat="1" ht="14.1" customHeight="1" x14ac:dyDescent="0.25">
      <c r="B44" s="276"/>
      <c r="C44" s="503"/>
      <c r="D44" s="503"/>
      <c r="H44" s="132"/>
      <c r="I44" s="132"/>
      <c r="J44" s="132"/>
      <c r="K44" s="132"/>
      <c r="L44" s="132"/>
      <c r="M44" s="204"/>
      <c r="N44" s="204"/>
      <c r="O44" s="132"/>
      <c r="P44" s="132"/>
      <c r="Q44" s="132"/>
      <c r="R44" s="132"/>
      <c r="S44" s="204"/>
    </row>
    <row r="45" spans="2:19" s="120" customFormat="1" ht="14.1" customHeight="1" x14ac:dyDescent="0.25">
      <c r="B45" s="276"/>
      <c r="C45" s="503"/>
      <c r="D45" s="503"/>
      <c r="H45" s="132"/>
      <c r="I45" s="132"/>
      <c r="J45" s="132"/>
      <c r="K45" s="132"/>
      <c r="L45" s="132"/>
      <c r="M45" s="204"/>
      <c r="N45" s="204"/>
      <c r="O45" s="132"/>
      <c r="P45" s="132"/>
      <c r="Q45" s="132"/>
      <c r="R45" s="132"/>
      <c r="S45" s="204"/>
    </row>
    <row r="46" spans="2:19" s="120" customFormat="1" ht="14.1" customHeight="1" x14ac:dyDescent="0.25">
      <c r="B46" s="277"/>
      <c r="C46" s="504"/>
      <c r="D46" s="504"/>
      <c r="H46" s="132"/>
      <c r="I46" s="132"/>
      <c r="J46" s="132"/>
      <c r="K46" s="132"/>
      <c r="L46" s="132"/>
      <c r="M46" s="204"/>
      <c r="N46" s="204"/>
      <c r="O46" s="132"/>
      <c r="P46" s="132"/>
      <c r="Q46" s="132"/>
      <c r="R46" s="132"/>
      <c r="S46" s="204"/>
    </row>
    <row r="47" spans="2:19" s="120" customFormat="1" ht="14.1" customHeight="1" x14ac:dyDescent="0.25">
      <c r="H47" s="132"/>
      <c r="I47" s="132"/>
      <c r="J47" s="132"/>
      <c r="K47" s="132"/>
      <c r="L47" s="132"/>
      <c r="M47" s="204"/>
      <c r="N47" s="204"/>
      <c r="O47" s="132"/>
      <c r="P47" s="132"/>
      <c r="Q47" s="132"/>
      <c r="R47" s="132"/>
      <c r="S47" s="204"/>
    </row>
    <row r="48" spans="2:19" s="120" customFormat="1" ht="14.1" customHeight="1" x14ac:dyDescent="0.25">
      <c r="H48" s="132"/>
      <c r="I48" s="132"/>
      <c r="J48" s="132"/>
      <c r="K48" s="132"/>
      <c r="L48" s="132"/>
      <c r="M48" s="204"/>
      <c r="N48" s="204"/>
      <c r="O48" s="132"/>
      <c r="P48" s="132"/>
      <c r="Q48" s="132"/>
      <c r="R48" s="132"/>
      <c r="S48" s="204"/>
    </row>
    <row r="49" spans="8:19" s="120" customFormat="1" ht="14.1" customHeight="1" x14ac:dyDescent="0.25">
      <c r="H49" s="132"/>
      <c r="I49" s="132"/>
      <c r="J49" s="132"/>
      <c r="K49" s="132"/>
      <c r="L49" s="132"/>
      <c r="M49" s="204"/>
      <c r="N49" s="204"/>
      <c r="O49" s="132"/>
      <c r="P49" s="132"/>
      <c r="Q49" s="132"/>
      <c r="R49" s="132"/>
      <c r="S49" s="204"/>
    </row>
    <row r="50" spans="8:19" s="120" customFormat="1" ht="14.1" customHeight="1" x14ac:dyDescent="0.25">
      <c r="H50" s="132"/>
      <c r="I50" s="132"/>
      <c r="J50" s="132"/>
      <c r="K50" s="132"/>
      <c r="L50" s="132"/>
      <c r="M50" s="204"/>
      <c r="N50" s="204"/>
      <c r="O50" s="132"/>
      <c r="P50" s="132"/>
      <c r="Q50" s="132"/>
      <c r="R50" s="132"/>
      <c r="S50" s="204"/>
    </row>
    <row r="51" spans="8:19" s="120" customFormat="1" ht="14.1" customHeight="1" x14ac:dyDescent="0.25">
      <c r="H51" s="132"/>
      <c r="I51" s="132"/>
      <c r="J51" s="132"/>
      <c r="K51" s="132"/>
      <c r="L51" s="132"/>
      <c r="M51" s="204"/>
      <c r="N51" s="204"/>
      <c r="O51" s="132"/>
      <c r="P51" s="132"/>
      <c r="Q51" s="132"/>
      <c r="R51" s="132"/>
      <c r="S51" s="204"/>
    </row>
    <row r="52" spans="8:19" s="120" customFormat="1" ht="14.1" customHeight="1" x14ac:dyDescent="0.25">
      <c r="H52" s="132"/>
      <c r="I52" s="132"/>
      <c r="J52" s="132"/>
      <c r="K52" s="132"/>
      <c r="L52" s="132"/>
      <c r="M52" s="204"/>
      <c r="N52" s="204"/>
      <c r="O52" s="132"/>
      <c r="P52" s="132"/>
      <c r="Q52" s="132"/>
      <c r="R52" s="132"/>
      <c r="S52" s="204"/>
    </row>
    <row r="53" spans="8:19" s="120" customFormat="1" ht="14.1" customHeight="1" x14ac:dyDescent="0.25">
      <c r="H53" s="132"/>
      <c r="I53" s="132"/>
      <c r="J53" s="132"/>
      <c r="K53" s="132"/>
      <c r="L53" s="132"/>
      <c r="M53" s="204"/>
      <c r="N53" s="204"/>
      <c r="O53" s="132"/>
      <c r="P53" s="132"/>
      <c r="Q53" s="132"/>
      <c r="R53" s="132"/>
      <c r="S53" s="204"/>
    </row>
    <row r="54" spans="8:19" s="120" customFormat="1" ht="14.1" customHeight="1" x14ac:dyDescent="0.25">
      <c r="H54" s="132"/>
      <c r="I54" s="132"/>
      <c r="J54" s="132"/>
      <c r="K54" s="132"/>
      <c r="L54" s="132"/>
      <c r="M54" s="204"/>
      <c r="N54" s="204"/>
      <c r="O54" s="132"/>
      <c r="P54" s="132"/>
      <c r="Q54" s="132"/>
      <c r="R54" s="132"/>
      <c r="S54" s="204"/>
    </row>
    <row r="55" spans="8:19" s="120" customFormat="1" ht="14.1" customHeight="1" x14ac:dyDescent="0.25">
      <c r="H55" s="132"/>
      <c r="I55" s="132"/>
      <c r="J55" s="132"/>
      <c r="K55" s="132"/>
      <c r="L55" s="132"/>
      <c r="M55" s="204"/>
      <c r="N55" s="204"/>
      <c r="O55" s="132"/>
      <c r="P55" s="132"/>
      <c r="Q55" s="132"/>
      <c r="R55" s="132"/>
      <c r="S55" s="204"/>
    </row>
    <row r="56" spans="8:19" s="120" customFormat="1" ht="14.1" customHeight="1" x14ac:dyDescent="0.25">
      <c r="H56" s="132"/>
      <c r="I56" s="132"/>
      <c r="J56" s="132"/>
      <c r="K56" s="132"/>
      <c r="L56" s="132"/>
      <c r="M56" s="204"/>
      <c r="N56" s="204"/>
      <c r="O56" s="132"/>
      <c r="P56" s="132"/>
      <c r="Q56" s="132"/>
      <c r="R56" s="132"/>
      <c r="S56" s="204"/>
    </row>
    <row r="57" spans="8:19" ht="14.1" customHeight="1" x14ac:dyDescent="0.25"/>
    <row r="58" spans="8:19" ht="14.1" customHeight="1" x14ac:dyDescent="0.25"/>
    <row r="59" spans="8:19" ht="14.1" customHeight="1" x14ac:dyDescent="0.25"/>
    <row r="60" spans="8:19" ht="14.1" customHeight="1" x14ac:dyDescent="0.25"/>
    <row r="61" spans="8:19" ht="14.1" customHeight="1" x14ac:dyDescent="0.25"/>
    <row r="62" spans="8:19" ht="14.1" customHeight="1" x14ac:dyDescent="0.25"/>
  </sheetData>
  <mergeCells count="3">
    <mergeCell ref="E3:F3"/>
    <mergeCell ref="E24:F24"/>
    <mergeCell ref="E35:F35"/>
  </mergeCells>
  <pageMargins left="0.25" right="0.25" top="0.75" bottom="0.75" header="0.3" footer="0.3"/>
  <pageSetup scale="92" orientation="portrait" r:id="rId1"/>
  <customProperties>
    <customPr name="FUNCTIONCACHE" r:id="rId2"/>
    <customPr name="SheetOptions" r:id="rId3"/>
  </customProperties>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O90"/>
  <sheetViews>
    <sheetView showGridLines="0" showRuler="0" zoomScaleNormal="100" workbookViewId="0"/>
  </sheetViews>
  <sheetFormatPr defaultColWidth="13.33203125" defaultRowHeight="13.8" x14ac:dyDescent="0.3"/>
  <cols>
    <col min="1" max="1" width="6.109375" style="18" bestFit="1" customWidth="1"/>
    <col min="2" max="2" width="36.44140625" style="47" bestFit="1" customWidth="1"/>
    <col min="3" max="4" width="11.77734375" style="18" bestFit="1" customWidth="1"/>
    <col min="5" max="5" width="10.6640625" style="18" bestFit="1" customWidth="1"/>
    <col min="6" max="6" width="6.44140625" style="18" bestFit="1" customWidth="1"/>
    <col min="7" max="7" width="9.44140625" style="18" customWidth="1"/>
    <col min="8" max="8" width="49" style="343" bestFit="1" customWidth="1"/>
    <col min="9" max="12" width="13.33203125" style="343"/>
    <col min="13" max="13" width="31.5546875" style="54" bestFit="1" customWidth="1"/>
    <col min="14" max="14" width="36.44140625" style="65" bestFit="1" customWidth="1"/>
    <col min="15" max="15" width="13.33203125" style="343"/>
    <col min="16" max="16384" width="13.33203125" style="18"/>
  </cols>
  <sheetData>
    <row r="1" spans="1:15" ht="18.45" customHeight="1" x14ac:dyDescent="0.3">
      <c r="A1" s="65">
        <f>'5.1 APM_calculation'!A1</f>
        <v>2026</v>
      </c>
      <c r="B1" s="54">
        <f>'5.1 APM_calculation'!B1</f>
        <v>2025</v>
      </c>
    </row>
    <row r="2" spans="1:15" ht="53.25" customHeight="1" x14ac:dyDescent="0.4">
      <c r="A2" s="65" t="str">
        <f>'5.1 APM_calculation'!A2</f>
        <v>JUNIO</v>
      </c>
      <c r="B2" s="49" t="str">
        <f>IF(Index!$AJ$5=1,'2.3 Customer lending'!N2,M2)</f>
        <v>2.3 INVERSIÓN CREDITICIA</v>
      </c>
      <c r="M2" s="80" t="s">
        <v>723</v>
      </c>
      <c r="N2" s="80" t="s">
        <v>724</v>
      </c>
    </row>
    <row r="3" spans="1:15" s="120" customFormat="1" ht="15" customHeight="1" x14ac:dyDescent="0.25">
      <c r="A3" s="131"/>
      <c r="B3" s="177"/>
      <c r="C3" s="44"/>
      <c r="D3" s="44"/>
      <c r="E3" s="44"/>
      <c r="F3" s="44"/>
      <c r="H3" s="132"/>
      <c r="I3" s="132"/>
      <c r="J3" s="132"/>
      <c r="K3" s="132"/>
      <c r="L3" s="132"/>
      <c r="M3" s="179"/>
      <c r="N3" s="432"/>
      <c r="O3" s="132"/>
    </row>
    <row r="4" spans="1:15" s="120" customFormat="1" ht="13.95" customHeight="1" x14ac:dyDescent="0.25">
      <c r="A4" s="131"/>
      <c r="B4" s="131"/>
      <c r="C4" s="158"/>
      <c r="D4" s="158"/>
      <c r="E4" s="672" t="s">
        <v>413</v>
      </c>
      <c r="F4" s="673"/>
      <c r="H4" s="132"/>
      <c r="I4" s="132"/>
      <c r="J4" s="132"/>
      <c r="K4" s="132"/>
      <c r="L4" s="132"/>
      <c r="M4" s="179"/>
      <c r="N4" s="85"/>
      <c r="O4" s="132"/>
    </row>
    <row r="5" spans="1:15" s="120" customFormat="1" ht="14.1" customHeight="1" thickBot="1" x14ac:dyDescent="0.3">
      <c r="A5" s="131"/>
      <c r="B5" s="181" t="str">
        <f>IF(Index!$AJ$5=1,'2.3 Customer lending'!N5,M5)</f>
        <v>Miles de Euros</v>
      </c>
      <c r="C5" s="182">
        <f>'2.2 Customer funds'!C4</f>
        <v>46203</v>
      </c>
      <c r="D5" s="183">
        <f>'2.2 Customer funds'!D4</f>
        <v>45838</v>
      </c>
      <c r="E5" s="184" t="s">
        <v>412</v>
      </c>
      <c r="F5" s="185" t="s">
        <v>128</v>
      </c>
      <c r="H5" s="132"/>
      <c r="I5" s="132"/>
      <c r="J5" s="132"/>
      <c r="K5" s="132"/>
      <c r="L5" s="132"/>
      <c r="M5" s="179" t="s">
        <v>129</v>
      </c>
      <c r="N5" s="85" t="s">
        <v>130</v>
      </c>
      <c r="O5" s="132"/>
    </row>
    <row r="6" spans="1:15" s="120" customFormat="1" ht="14.1" customHeight="1" x14ac:dyDescent="0.25">
      <c r="A6" s="167"/>
      <c r="B6" s="506" t="str">
        <f>IF(Index!$AJ$5=1,'2.3 Customer lending'!N6,M6)</f>
        <v>ADMINISTRACIONES PÚBLICAS</v>
      </c>
      <c r="C6" s="489">
        <v>2151501.5804000003</v>
      </c>
      <c r="D6" s="489">
        <v>1924168.82868</v>
      </c>
      <c r="E6" s="489">
        <v>227332.75172000029</v>
      </c>
      <c r="F6" s="490">
        <v>11.814594869825063</v>
      </c>
      <c r="H6" s="132"/>
      <c r="I6" s="132"/>
      <c r="J6" s="132"/>
      <c r="K6" s="132"/>
      <c r="L6" s="132"/>
      <c r="M6" s="179" t="s">
        <v>721</v>
      </c>
      <c r="N6" s="360" t="s">
        <v>715</v>
      </c>
      <c r="O6" s="132"/>
    </row>
    <row r="7" spans="1:15" s="120" customFormat="1" ht="14.1" customHeight="1" x14ac:dyDescent="0.3">
      <c r="A7" s="167"/>
      <c r="B7" s="487" t="str">
        <f>IF(Index!$AJ$5=1,'2.3 Customer lending'!N7,M7)</f>
        <v xml:space="preserve">    de los que, deterioro de activos</v>
      </c>
      <c r="C7" s="488">
        <v>-873.01061000000004</v>
      </c>
      <c r="D7" s="488">
        <v>-1222.4489099999998</v>
      </c>
      <c r="E7" s="488">
        <v>349.4382999999998</v>
      </c>
      <c r="F7" s="491">
        <v>-28.585104632307278</v>
      </c>
      <c r="H7" s="132"/>
      <c r="I7" s="132"/>
      <c r="J7" s="132"/>
      <c r="K7" s="132"/>
      <c r="L7" s="132"/>
      <c r="M7" s="361" t="s">
        <v>929</v>
      </c>
      <c r="N7" s="481" t="s">
        <v>930</v>
      </c>
      <c r="O7" s="132"/>
    </row>
    <row r="8" spans="1:15" s="120" customFormat="1" ht="14.1" customHeight="1" x14ac:dyDescent="0.25">
      <c r="A8" s="167"/>
      <c r="B8" s="169" t="str">
        <f>IF(Index!$AJ$5=1,'2.3 Customer lending'!N8,M8)</f>
        <v>OTROS SECTORES PRIVADOS</v>
      </c>
      <c r="C8" s="148">
        <v>81418402.895400107</v>
      </c>
      <c r="D8" s="148">
        <v>78690322.573349997</v>
      </c>
      <c r="E8" s="148">
        <v>2728080.3220501095</v>
      </c>
      <c r="F8" s="149">
        <v>3.4668561937932973</v>
      </c>
      <c r="H8" s="132"/>
      <c r="I8" s="132"/>
      <c r="J8" s="132"/>
      <c r="K8" s="132"/>
      <c r="L8" s="132"/>
      <c r="M8" s="179" t="s">
        <v>720</v>
      </c>
      <c r="N8" s="360" t="s">
        <v>716</v>
      </c>
      <c r="O8" s="132"/>
    </row>
    <row r="9" spans="1:15" s="120" customFormat="1" ht="14.1" customHeight="1" x14ac:dyDescent="0.25">
      <c r="A9" s="167"/>
      <c r="B9" s="560" t="str">
        <f>IF(Index!$AJ$5=1,'2.3 Customer lending'!N9,M9)</f>
        <v xml:space="preserve">   Crédito comercial</v>
      </c>
      <c r="C9" s="492">
        <v>3331894.6028700001</v>
      </c>
      <c r="D9" s="492">
        <v>3429843.8532600002</v>
      </c>
      <c r="E9" s="492">
        <v>-97949.250390000176</v>
      </c>
      <c r="F9" s="493">
        <v>-2.855793283326916</v>
      </c>
      <c r="H9" s="132"/>
      <c r="I9" s="132"/>
      <c r="J9" s="132"/>
      <c r="K9" s="132"/>
      <c r="L9" s="132"/>
      <c r="M9" s="361" t="s">
        <v>845</v>
      </c>
      <c r="N9" s="360" t="s">
        <v>441</v>
      </c>
      <c r="O9" s="132"/>
    </row>
    <row r="10" spans="1:15" s="120" customFormat="1" ht="13.2" x14ac:dyDescent="0.25">
      <c r="A10" s="167"/>
      <c r="B10" s="562" t="str">
        <f>IF(Index!$AJ$5=1,'2.3 Customer lending'!N10,M10)</f>
        <v xml:space="preserve">   Deudores con garantía real</v>
      </c>
      <c r="C10" s="152">
        <v>45715365.67097</v>
      </c>
      <c r="D10" s="152">
        <v>43747089.84471</v>
      </c>
      <c r="E10" s="152">
        <v>1968275.8262600005</v>
      </c>
      <c r="F10" s="141">
        <v>4.4992154523805636</v>
      </c>
      <c r="H10" s="132"/>
      <c r="I10" s="132"/>
      <c r="J10" s="132"/>
      <c r="K10" s="132"/>
      <c r="L10" s="132"/>
      <c r="M10" s="361" t="s">
        <v>435</v>
      </c>
      <c r="N10" s="360" t="s">
        <v>442</v>
      </c>
      <c r="O10" s="132"/>
    </row>
    <row r="11" spans="1:15" s="120" customFormat="1" ht="13.2" hidden="1" x14ac:dyDescent="0.25">
      <c r="A11" s="167"/>
      <c r="B11" s="562"/>
      <c r="C11" s="152"/>
      <c r="D11" s="152"/>
      <c r="E11" s="152"/>
      <c r="F11" s="141"/>
      <c r="H11" s="132"/>
      <c r="I11" s="132"/>
      <c r="J11" s="132"/>
      <c r="K11" s="132"/>
      <c r="L11" s="132"/>
      <c r="M11" s="361"/>
      <c r="N11" s="360" t="s">
        <v>202</v>
      </c>
      <c r="O11" s="132"/>
    </row>
    <row r="12" spans="1:15" s="120" customFormat="1" ht="13.2" x14ac:dyDescent="0.25">
      <c r="A12" s="167"/>
      <c r="B12" s="562" t="str">
        <f>IF(Index!$AJ$5=1,'2.3 Customer lending'!N12,M12)</f>
        <v xml:space="preserve">   Otros deudores a plazo</v>
      </c>
      <c r="C12" s="152">
        <v>27772933.858520199</v>
      </c>
      <c r="D12" s="152">
        <v>26764681.655759901</v>
      </c>
      <c r="E12" s="152">
        <v>1008252.2027602978</v>
      </c>
      <c r="F12" s="141">
        <v>3.7670995520446127</v>
      </c>
      <c r="H12" s="132"/>
      <c r="I12" s="132"/>
      <c r="J12" s="132"/>
      <c r="K12" s="132"/>
      <c r="L12" s="132"/>
      <c r="M12" s="361" t="s">
        <v>436</v>
      </c>
      <c r="N12" s="360" t="s">
        <v>443</v>
      </c>
      <c r="O12" s="132"/>
    </row>
    <row r="13" spans="1:15" s="120" customFormat="1" ht="13.2" x14ac:dyDescent="0.25">
      <c r="A13" s="167"/>
      <c r="B13" s="562" t="str">
        <f>IF(Index!$AJ$5=1,'2.3 Customer lending'!N13,M13)</f>
        <v xml:space="preserve">            Préstamos personales</v>
      </c>
      <c r="C13" s="152">
        <v>18894627.174479999</v>
      </c>
      <c r="D13" s="152">
        <v>17792378.521989997</v>
      </c>
      <c r="E13" s="152">
        <v>1102248.6524900012</v>
      </c>
      <c r="F13" s="141">
        <v>6.1950607173049264</v>
      </c>
      <c r="H13" s="132"/>
      <c r="I13" s="132"/>
      <c r="J13" s="132"/>
      <c r="K13" s="132"/>
      <c r="L13" s="132"/>
      <c r="M13" s="361" t="s">
        <v>783</v>
      </c>
      <c r="N13" s="360" t="s">
        <v>203</v>
      </c>
      <c r="O13" s="132"/>
    </row>
    <row r="14" spans="1:15" s="120" customFormat="1" ht="14.1" customHeight="1" x14ac:dyDescent="0.25">
      <c r="A14" s="167"/>
      <c r="B14" s="562" t="str">
        <f>IF(Index!$AJ$5=1,'2.3 Customer lending'!N14,M14)</f>
        <v xml:space="preserve">            Cuentas de crédito</v>
      </c>
      <c r="C14" s="152">
        <v>8634808.6687300801</v>
      </c>
      <c r="D14" s="152">
        <v>8787564.3742798995</v>
      </c>
      <c r="E14" s="152">
        <v>-152755.70554981939</v>
      </c>
      <c r="F14" s="141">
        <v>-1.7383167740644521</v>
      </c>
      <c r="H14" s="132"/>
      <c r="I14" s="132"/>
      <c r="J14" s="132"/>
      <c r="K14" s="132"/>
      <c r="L14" s="132"/>
      <c r="M14" s="361" t="s">
        <v>784</v>
      </c>
      <c r="N14" s="360" t="s">
        <v>204</v>
      </c>
      <c r="O14" s="132"/>
    </row>
    <row r="15" spans="1:15" s="120" customFormat="1" ht="14.1" customHeight="1" x14ac:dyDescent="0.25">
      <c r="A15" s="167"/>
      <c r="B15" s="562" t="str">
        <f>IF(Index!$AJ$5=1,'2.3 Customer lending'!N15,M15)</f>
        <v xml:space="preserve">            Resto</v>
      </c>
      <c r="C15" s="152">
        <v>243498.01530999999</v>
      </c>
      <c r="D15" s="152">
        <v>184738.75949</v>
      </c>
      <c r="E15" s="152">
        <v>58759.255819999991</v>
      </c>
      <c r="F15" s="141">
        <v>31.806674453273388</v>
      </c>
      <c r="H15" s="132"/>
      <c r="I15" s="132"/>
      <c r="J15" s="132"/>
      <c r="K15" s="132"/>
      <c r="L15" s="132"/>
      <c r="M15" s="361" t="s">
        <v>785</v>
      </c>
      <c r="N15" s="360" t="s">
        <v>205</v>
      </c>
      <c r="O15" s="132"/>
    </row>
    <row r="16" spans="1:15" s="120" customFormat="1" ht="14.1" customHeight="1" x14ac:dyDescent="0.25">
      <c r="A16" s="167"/>
      <c r="B16" s="562" t="str">
        <f>IF(Index!$AJ$5=1,'2.3 Customer lending'!N16,M16)</f>
        <v xml:space="preserve">   Arrendamientos financieros</v>
      </c>
      <c r="C16" s="152">
        <v>604409.36917999992</v>
      </c>
      <c r="D16" s="152">
        <v>571099.96947000001</v>
      </c>
      <c r="E16" s="152">
        <v>33309.399709999911</v>
      </c>
      <c r="F16" s="141">
        <v>5.8324989477607838</v>
      </c>
      <c r="H16" s="132"/>
      <c r="I16" s="132"/>
      <c r="J16" s="132"/>
      <c r="K16" s="132"/>
      <c r="L16" s="132"/>
      <c r="M16" s="361" t="s">
        <v>437</v>
      </c>
      <c r="N16" s="360" t="s">
        <v>444</v>
      </c>
      <c r="O16" s="132"/>
    </row>
    <row r="17" spans="1:15" s="120" customFormat="1" ht="14.1" customHeight="1" x14ac:dyDescent="0.25">
      <c r="A17" s="167"/>
      <c r="B17" s="562" t="str">
        <f>IF(Index!$AJ$5=1,'2.3 Customer lending'!N17,M17)</f>
        <v xml:space="preserve">   Activos dudosos</v>
      </c>
      <c r="C17" s="152">
        <v>1841187.40496</v>
      </c>
      <c r="D17" s="152">
        <v>1963046.61573</v>
      </c>
      <c r="E17" s="152">
        <v>-121859.21077000001</v>
      </c>
      <c r="F17" s="141">
        <v>-6.2076575152895233</v>
      </c>
      <c r="H17" s="132"/>
      <c r="I17" s="132"/>
      <c r="J17" s="132"/>
      <c r="K17" s="132"/>
      <c r="L17" s="132"/>
      <c r="M17" s="361" t="s">
        <v>447</v>
      </c>
      <c r="N17" s="360" t="s">
        <v>445</v>
      </c>
      <c r="O17" s="132"/>
    </row>
    <row r="18" spans="1:15" s="120" customFormat="1" ht="14.1" customHeight="1" x14ac:dyDescent="0.25">
      <c r="A18" s="167"/>
      <c r="B18" s="562" t="str">
        <f>IF(Index!$AJ$5=1,'2.3 Customer lending'!N18,M18)</f>
        <v xml:space="preserve">   Ajustes por valoración</v>
      </c>
      <c r="C18" s="152">
        <v>-612747.99842000008</v>
      </c>
      <c r="D18" s="152">
        <v>-757973.96122999897</v>
      </c>
      <c r="E18" s="152">
        <v>145225.96280999889</v>
      </c>
      <c r="F18" s="141">
        <v>-19.159756170823346</v>
      </c>
      <c r="H18" s="132"/>
      <c r="I18" s="132"/>
      <c r="J18" s="132"/>
      <c r="K18" s="132"/>
      <c r="L18" s="132"/>
      <c r="M18" s="361" t="s">
        <v>816</v>
      </c>
      <c r="N18" s="360" t="s">
        <v>446</v>
      </c>
      <c r="O18" s="132"/>
    </row>
    <row r="19" spans="1:15" s="120" customFormat="1" ht="14.1" customHeight="1" x14ac:dyDescent="0.3">
      <c r="A19" s="167"/>
      <c r="B19" s="487" t="str">
        <f>IF(Index!$AJ$5=1,'2.3 Customer lending'!N19,M19)</f>
        <v xml:space="preserve">     de los que, deterioro de activos</v>
      </c>
      <c r="C19" s="488">
        <v>-1264092.5534100002</v>
      </c>
      <c r="D19" s="488">
        <v>-1371680.5512300001</v>
      </c>
      <c r="E19" s="488">
        <v>107587.99781999993</v>
      </c>
      <c r="F19" s="491">
        <v>-7.843517043638526</v>
      </c>
      <c r="H19" s="132"/>
      <c r="I19" s="132"/>
      <c r="J19" s="132"/>
      <c r="K19" s="132"/>
      <c r="L19" s="132"/>
      <c r="M19" s="361" t="s">
        <v>942</v>
      </c>
      <c r="N19" s="481" t="s">
        <v>943</v>
      </c>
      <c r="O19" s="132"/>
    </row>
    <row r="20" spans="1:15" s="120" customFormat="1" ht="14.1" customHeight="1" x14ac:dyDescent="0.25">
      <c r="A20" s="167"/>
      <c r="B20" s="562" t="str">
        <f>IF(Index!$AJ$5=1,'2.3 Customer lending'!N20,M20)</f>
        <v xml:space="preserve">   Otros créditos</v>
      </c>
      <c r="C20" s="152">
        <v>2765359.9873200161</v>
      </c>
      <c r="D20" s="152">
        <v>2972534.5956499968</v>
      </c>
      <c r="E20" s="152">
        <v>-207174.60832998063</v>
      </c>
      <c r="F20" s="141">
        <v>-6.9696281628869752</v>
      </c>
      <c r="H20" s="132"/>
      <c r="I20" s="132"/>
      <c r="J20" s="132"/>
      <c r="K20" s="132"/>
      <c r="L20" s="132"/>
      <c r="M20" s="360" t="s">
        <v>953</v>
      </c>
      <c r="N20" s="360" t="s">
        <v>928</v>
      </c>
      <c r="O20" s="132"/>
    </row>
    <row r="21" spans="1:15" s="120" customFormat="1" ht="14.1" customHeight="1" x14ac:dyDescent="0.3">
      <c r="A21" s="167"/>
      <c r="B21" s="482" t="str">
        <f>IF(Index!$AJ$5=1,'2.3 Customer lending'!N21,M21)</f>
        <v xml:space="preserve">     de los que, deterioro de activos</v>
      </c>
      <c r="C21" s="483">
        <v>-4490.3702199999998</v>
      </c>
      <c r="D21" s="483">
        <v>-3657.2113999999997</v>
      </c>
      <c r="E21" s="484">
        <v>-833.15882000000011</v>
      </c>
      <c r="F21" s="485">
        <v>22.781259513737712</v>
      </c>
      <c r="H21" s="132"/>
      <c r="I21" s="132"/>
      <c r="J21" s="132"/>
      <c r="K21" s="132"/>
      <c r="L21" s="132"/>
      <c r="M21" s="361" t="s">
        <v>942</v>
      </c>
      <c r="N21" s="481" t="s">
        <v>943</v>
      </c>
      <c r="O21" s="132"/>
    </row>
    <row r="22" spans="1:15" s="120" customFormat="1" ht="14.55" customHeight="1" x14ac:dyDescent="0.25">
      <c r="A22" s="167"/>
      <c r="B22" s="169" t="str">
        <f>IF(Index!$AJ$5=1,'2.3 Customer lending'!N22,M22)</f>
        <v>PRÉSTAMOS Y ANTICIPOS - CLIENTELA</v>
      </c>
      <c r="C22" s="148">
        <v>83569904.475800112</v>
      </c>
      <c r="D22" s="148">
        <v>80614491.402029991</v>
      </c>
      <c r="E22" s="148">
        <v>2955413.0737701207</v>
      </c>
      <c r="F22" s="149">
        <v>3.6661064560108345</v>
      </c>
      <c r="H22" s="132"/>
      <c r="I22" s="132"/>
      <c r="J22" s="132"/>
      <c r="K22" s="132"/>
      <c r="L22" s="132"/>
      <c r="M22" s="360" t="s">
        <v>719</v>
      </c>
      <c r="N22" s="360" t="s">
        <v>722</v>
      </c>
      <c r="O22" s="132"/>
    </row>
    <row r="23" spans="1:15" s="120" customFormat="1" ht="14.1" customHeight="1" x14ac:dyDescent="0.25">
      <c r="A23" s="167"/>
      <c r="B23" s="623" t="str">
        <f>IF(Index!$AJ$5=1,'2.3 Customer lending'!N23,M23)</f>
        <v xml:space="preserve">   Otros Activos a Coste Amortizado con Clientes</v>
      </c>
      <c r="C23" s="152">
        <v>3583224.6531299995</v>
      </c>
      <c r="D23" s="152">
        <v>2667320.6770100002</v>
      </c>
      <c r="E23" s="152">
        <v>915903.97611999931</v>
      </c>
      <c r="F23" s="141">
        <v>34.337977582309477</v>
      </c>
      <c r="H23" s="132"/>
      <c r="I23" s="132"/>
      <c r="J23" s="132"/>
      <c r="K23" s="132"/>
      <c r="L23" s="132"/>
      <c r="M23" s="360" t="s">
        <v>438</v>
      </c>
      <c r="N23" s="360" t="s">
        <v>941</v>
      </c>
      <c r="O23" s="132"/>
    </row>
    <row r="24" spans="1:15" s="120" customFormat="1" ht="14.1" customHeight="1" x14ac:dyDescent="0.3">
      <c r="A24" s="167"/>
      <c r="B24" s="486" t="str">
        <f>IF(Index!$AJ$5=1,'2.3 Customer lending'!N24,M24)</f>
        <v xml:space="preserve">     de los que, deterioro de activos</v>
      </c>
      <c r="C24" s="486">
        <v>-2161.3310299999998</v>
      </c>
      <c r="D24" s="486">
        <v>-1754.0310400000001</v>
      </c>
      <c r="E24" s="486">
        <v>-407.29998999999975</v>
      </c>
      <c r="F24" s="564">
        <v>23.220797164456094</v>
      </c>
      <c r="H24" s="132"/>
      <c r="I24" s="132"/>
      <c r="J24" s="132"/>
      <c r="K24" s="132"/>
      <c r="L24" s="132"/>
      <c r="M24" s="361" t="s">
        <v>942</v>
      </c>
      <c r="N24" s="481" t="s">
        <v>943</v>
      </c>
      <c r="O24" s="132"/>
    </row>
    <row r="25" spans="1:15" s="171" customFormat="1" ht="14.4" thickBot="1" x14ac:dyDescent="0.3">
      <c r="A25" s="170"/>
      <c r="B25" s="159" t="str">
        <f>IF(Index!$AJ$5=1,'2.3 Customer lending'!N25,M25)</f>
        <v>TOTAL</v>
      </c>
      <c r="C25" s="160">
        <v>87153129.128930107</v>
      </c>
      <c r="D25" s="160">
        <v>83281812.079039991</v>
      </c>
      <c r="E25" s="160">
        <v>3871317.0498901159</v>
      </c>
      <c r="F25" s="161">
        <v>4.6484543902766884</v>
      </c>
      <c r="H25" s="163"/>
      <c r="I25" s="163"/>
      <c r="J25" s="163"/>
      <c r="K25" s="163"/>
      <c r="L25" s="132"/>
      <c r="M25" s="179" t="s">
        <v>717</v>
      </c>
      <c r="N25" s="179" t="s">
        <v>717</v>
      </c>
      <c r="O25" s="163"/>
    </row>
    <row r="26" spans="1:15" s="120" customFormat="1" ht="14.1" customHeight="1" x14ac:dyDescent="0.25">
      <c r="A26" s="172"/>
      <c r="B26" s="173"/>
      <c r="C26" s="174"/>
      <c r="D26" s="174"/>
      <c r="E26" s="175"/>
      <c r="F26" s="176"/>
      <c r="H26" s="132"/>
      <c r="I26" s="132"/>
      <c r="J26" s="132"/>
      <c r="K26" s="132"/>
      <c r="L26" s="132"/>
      <c r="M26" s="360"/>
      <c r="N26" s="360"/>
      <c r="O26" s="132"/>
    </row>
    <row r="27" spans="1:15" s="171" customFormat="1" x14ac:dyDescent="0.25">
      <c r="A27" s="170"/>
      <c r="B27" s="612" t="str">
        <f>IF(Index!$AJ$5=1,'2.3 Customer lending'!N27,M27)</f>
        <v>RIESGOS FUERA DE BALANCE</v>
      </c>
      <c r="C27" s="613"/>
      <c r="D27" s="613"/>
      <c r="E27" s="613"/>
      <c r="F27" s="613"/>
      <c r="H27" s="163"/>
      <c r="I27" s="163"/>
      <c r="J27" s="163"/>
      <c r="K27" s="163"/>
      <c r="L27" s="163"/>
      <c r="M27" s="362" t="s">
        <v>725</v>
      </c>
      <c r="N27" s="362" t="s">
        <v>718</v>
      </c>
      <c r="O27" s="163"/>
    </row>
    <row r="28" spans="1:15" s="171" customFormat="1" x14ac:dyDescent="0.25">
      <c r="A28" s="170"/>
      <c r="B28" s="614" t="str">
        <f>IF(Index!$AJ$5=1,'2.3 Customer lending'!N28,M28)</f>
        <v>Riesgos Contingentes*</v>
      </c>
      <c r="C28" s="615">
        <v>8968822.27788</v>
      </c>
      <c r="D28" s="615">
        <v>8316746.8575299997</v>
      </c>
      <c r="E28" s="615">
        <v>652075.42035000026</v>
      </c>
      <c r="F28" s="616">
        <v>7.8405106169560739</v>
      </c>
      <c r="H28" s="163"/>
      <c r="I28" s="163"/>
      <c r="J28" s="163"/>
      <c r="K28" s="163"/>
      <c r="L28" s="163"/>
      <c r="M28" s="362" t="s">
        <v>944</v>
      </c>
      <c r="N28" s="362" t="s">
        <v>945</v>
      </c>
      <c r="O28" s="163"/>
    </row>
    <row r="29" spans="1:15" s="171" customFormat="1" x14ac:dyDescent="0.25">
      <c r="A29" s="170"/>
      <c r="B29" s="617" t="str">
        <f>IF(Index!$AJ$5=1,'2.3 Customer lending'!N29,M29)</f>
        <v>Disponibles por terceros</v>
      </c>
      <c r="C29" s="557">
        <v>19874004.6985</v>
      </c>
      <c r="D29" s="557">
        <v>19008121.102939997</v>
      </c>
      <c r="E29" s="557">
        <v>865883.59556000307</v>
      </c>
      <c r="F29" s="618">
        <v>4.5553350111288822</v>
      </c>
      <c r="H29" s="163"/>
      <c r="I29" s="163"/>
      <c r="J29" s="163"/>
      <c r="K29" s="163"/>
      <c r="L29" s="163"/>
      <c r="M29" s="362" t="s">
        <v>440</v>
      </c>
      <c r="N29" s="362" t="s">
        <v>206</v>
      </c>
      <c r="O29" s="163"/>
    </row>
    <row r="30" spans="1:15" s="120" customFormat="1" ht="14.1" customHeight="1" thickBot="1" x14ac:dyDescent="0.3">
      <c r="A30" s="131"/>
      <c r="B30" s="619" t="str">
        <f>IF(Index!$AJ$5=1,'2.3 Customer lending'!N30,M30)</f>
        <v>TOTAL</v>
      </c>
      <c r="C30" s="620">
        <v>28842826.976379998</v>
      </c>
      <c r="D30" s="620">
        <v>27324867.960469998</v>
      </c>
      <c r="E30" s="620">
        <v>1517959.0159099996</v>
      </c>
      <c r="F30" s="621">
        <v>5.5552290979264081</v>
      </c>
      <c r="H30" s="132"/>
      <c r="I30" s="132"/>
      <c r="J30" s="132"/>
      <c r="K30" s="132"/>
      <c r="L30" s="132"/>
      <c r="M30" s="179" t="s">
        <v>717</v>
      </c>
      <c r="N30" s="179" t="s">
        <v>717</v>
      </c>
      <c r="O30" s="132"/>
    </row>
    <row r="31" spans="1:15" s="120" customFormat="1" ht="14.1" customHeight="1" x14ac:dyDescent="0.25">
      <c r="A31" s="131"/>
      <c r="B31" s="486" t="str">
        <f>IF(Index!$AJ$5=1,'2.3 Customer lending'!N31,M31)</f>
        <v>*Provisiones para riesgos contingentes</v>
      </c>
      <c r="C31" s="494">
        <v>-12431.268310000001</v>
      </c>
      <c r="D31" s="494">
        <v>-11708.936439999999</v>
      </c>
      <c r="E31" s="494">
        <v>-722.3318700000018</v>
      </c>
      <c r="F31" s="495">
        <v>6.1690647455594334</v>
      </c>
      <c r="H31" s="132"/>
      <c r="I31" s="132"/>
      <c r="J31" s="132"/>
      <c r="K31" s="132"/>
      <c r="L31" s="132"/>
      <c r="M31" s="362" t="s">
        <v>954</v>
      </c>
      <c r="N31" s="362" t="s">
        <v>955</v>
      </c>
      <c r="O31" s="132"/>
    </row>
    <row r="32" spans="1:15" s="120" customFormat="1" ht="14.1" customHeight="1" x14ac:dyDescent="0.25">
      <c r="A32" s="131"/>
      <c r="B32" s="177"/>
      <c r="C32" s="476"/>
      <c r="D32" s="476"/>
      <c r="E32" s="131"/>
      <c r="F32" s="131"/>
      <c r="H32" s="132"/>
      <c r="I32" s="132"/>
      <c r="J32" s="132"/>
      <c r="K32" s="132"/>
      <c r="L32" s="132"/>
      <c r="M32" s="179"/>
      <c r="N32" s="180"/>
      <c r="O32" s="132"/>
    </row>
    <row r="33" spans="1:15" s="120" customFormat="1" ht="14.1" customHeight="1" x14ac:dyDescent="0.25">
      <c r="A33" s="131"/>
      <c r="B33" s="177"/>
      <c r="C33" s="178"/>
      <c r="D33" s="178"/>
      <c r="E33" s="131"/>
      <c r="F33" s="131"/>
      <c r="H33" s="132"/>
      <c r="I33" s="132"/>
      <c r="J33" s="132"/>
      <c r="K33" s="132"/>
      <c r="L33" s="132"/>
      <c r="M33" s="179"/>
      <c r="N33" s="180"/>
      <c r="O33" s="132"/>
    </row>
    <row r="34" spans="1:15" s="120" customFormat="1" ht="19.2" x14ac:dyDescent="0.25">
      <c r="A34" s="131"/>
      <c r="B34" s="496" t="str">
        <f>IF(Index!$AJ$5=1,'2.3 Customer lending'!N34,M34)</f>
        <v>ESPAÑA</v>
      </c>
      <c r="F34" s="131"/>
      <c r="H34" s="132"/>
      <c r="I34" s="132"/>
      <c r="J34" s="132"/>
      <c r="K34" s="132"/>
      <c r="L34" s="132"/>
      <c r="M34" s="445" t="s">
        <v>874</v>
      </c>
      <c r="N34" s="445" t="s">
        <v>875</v>
      </c>
      <c r="O34" s="132"/>
    </row>
    <row r="35" spans="1:15" s="120" customFormat="1" ht="14.1" customHeight="1" x14ac:dyDescent="0.4">
      <c r="A35" s="131"/>
      <c r="B35" s="448"/>
      <c r="C35" s="131"/>
      <c r="D35" s="131"/>
      <c r="E35" s="131"/>
      <c r="F35" s="131"/>
      <c r="H35" s="132"/>
      <c r="I35" s="132"/>
      <c r="J35" s="132"/>
      <c r="K35" s="132"/>
      <c r="L35" s="132"/>
      <c r="M35" s="445"/>
      <c r="N35" s="445"/>
      <c r="O35" s="132"/>
    </row>
    <row r="36" spans="1:15" s="120" customFormat="1" ht="14.1" customHeight="1" x14ac:dyDescent="0.4">
      <c r="A36" s="131"/>
      <c r="B36" s="448"/>
      <c r="C36" s="158"/>
      <c r="D36" s="158"/>
      <c r="E36" s="674" t="s">
        <v>413</v>
      </c>
      <c r="F36" s="675"/>
      <c r="H36" s="132"/>
      <c r="I36" s="132"/>
      <c r="J36" s="132"/>
      <c r="K36" s="132"/>
      <c r="L36" s="132"/>
      <c r="M36" s="445"/>
      <c r="N36" s="445"/>
      <c r="O36" s="132"/>
    </row>
    <row r="37" spans="1:15" s="120" customFormat="1" ht="14.1" customHeight="1" thickBot="1" x14ac:dyDescent="0.3">
      <c r="A37" s="131"/>
      <c r="B37" s="497" t="str">
        <f>IF(Index!$AJ$5=1,N37,M37)</f>
        <v>Miles de Euros</v>
      </c>
      <c r="C37" s="498">
        <f>C5</f>
        <v>46203</v>
      </c>
      <c r="D37" s="498">
        <f>D5</f>
        <v>45838</v>
      </c>
      <c r="E37" s="499" t="s">
        <v>412</v>
      </c>
      <c r="F37" s="499" t="s">
        <v>128</v>
      </c>
      <c r="H37" s="132"/>
      <c r="I37" s="132"/>
      <c r="J37" s="132"/>
      <c r="K37" s="132"/>
      <c r="L37" s="132"/>
      <c r="M37" s="445" t="s">
        <v>129</v>
      </c>
      <c r="N37" s="445" t="s">
        <v>130</v>
      </c>
      <c r="O37" s="132"/>
    </row>
    <row r="38" spans="1:15" s="120" customFormat="1" ht="14.1" customHeight="1" x14ac:dyDescent="0.25">
      <c r="A38" s="131"/>
      <c r="B38" s="506" t="str">
        <f>IF(Index!$AJ$5=1,'2.3 Customer lending'!N38,M38)</f>
        <v>OTROS SECTORES PRIVADOS</v>
      </c>
      <c r="C38" s="489">
        <v>65847167.655550219</v>
      </c>
      <c r="D38" s="489">
        <v>64870527.704689905</v>
      </c>
      <c r="E38" s="489">
        <v>976639.95086031407</v>
      </c>
      <c r="F38" s="490">
        <v>1.5055218223386004</v>
      </c>
      <c r="H38" s="132"/>
      <c r="I38" s="132"/>
      <c r="J38" s="132"/>
      <c r="K38" s="132"/>
      <c r="L38" s="132"/>
      <c r="M38" s="179" t="s">
        <v>720</v>
      </c>
      <c r="N38" s="360" t="s">
        <v>716</v>
      </c>
      <c r="O38" s="132"/>
    </row>
    <row r="39" spans="1:15" s="120" customFormat="1" ht="13.2" hidden="1" x14ac:dyDescent="0.25">
      <c r="A39" s="131"/>
      <c r="B39" s="562"/>
      <c r="C39" s="152"/>
      <c r="D39" s="152"/>
      <c r="E39" s="152"/>
      <c r="F39" s="141"/>
      <c r="H39" s="132"/>
      <c r="I39" s="132"/>
      <c r="J39" s="132"/>
      <c r="K39" s="132"/>
      <c r="L39" s="132"/>
      <c r="M39" s="361" t="s">
        <v>845</v>
      </c>
      <c r="N39" s="360" t="s">
        <v>441</v>
      </c>
      <c r="O39" s="132"/>
    </row>
    <row r="40" spans="1:15" s="120" customFormat="1" ht="14.1" customHeight="1" x14ac:dyDescent="0.25">
      <c r="A40" s="131"/>
      <c r="B40" s="627" t="str">
        <f>IF(Index!$AJ$5=1,'2.3 Customer lending'!N40,M40)</f>
        <v xml:space="preserve">   Deudores con garantía real</v>
      </c>
      <c r="C40" s="628">
        <v>34657190.899429999</v>
      </c>
      <c r="D40" s="628">
        <v>34258517.912550002</v>
      </c>
      <c r="E40" s="628">
        <v>398672.98687999696</v>
      </c>
      <c r="F40" s="629">
        <v>1.1637193059479964</v>
      </c>
      <c r="H40" s="132"/>
      <c r="I40" s="132"/>
      <c r="J40" s="132"/>
      <c r="K40" s="132"/>
      <c r="L40" s="132"/>
      <c r="M40" s="361" t="s">
        <v>435</v>
      </c>
      <c r="N40" s="360" t="s">
        <v>442</v>
      </c>
      <c r="O40" s="132"/>
    </row>
    <row r="41" spans="1:15" s="120" customFormat="1" ht="14.1" customHeight="1" x14ac:dyDescent="0.25">
      <c r="A41" s="131"/>
      <c r="B41" s="627" t="str">
        <f>IF(Index!$AJ$5=1,'2.3 Customer lending'!N41,M41)</f>
        <v xml:space="preserve">   Otros deudores a plazo</v>
      </c>
      <c r="C41" s="628">
        <v>24109805.376380198</v>
      </c>
      <c r="D41" s="628">
        <v>23244518.757759899</v>
      </c>
      <c r="E41" s="628">
        <v>865286.6186202988</v>
      </c>
      <c r="F41" s="629">
        <v>3.7225404734672489</v>
      </c>
      <c r="H41" s="132"/>
      <c r="I41" s="132"/>
      <c r="J41" s="132"/>
      <c r="K41" s="132"/>
      <c r="L41" s="132"/>
      <c r="M41" s="361" t="s">
        <v>436</v>
      </c>
      <c r="N41" s="360" t="s">
        <v>443</v>
      </c>
      <c r="O41" s="132"/>
    </row>
    <row r="42" spans="1:15" s="120" customFormat="1" ht="14.1" hidden="1" customHeight="1" x14ac:dyDescent="0.25">
      <c r="A42" s="131"/>
      <c r="B42" s="562" t="str">
        <f>IF(Index!$AJ$5=1,'2.3 Customer lending'!N42,M42)</f>
        <v xml:space="preserve">   Arrendamientos financieros</v>
      </c>
      <c r="C42" s="152">
        <v>514239.53619999997</v>
      </c>
      <c r="D42" s="152">
        <v>476445.79873000004</v>
      </c>
      <c r="E42" s="152">
        <v>37793.737469999935</v>
      </c>
      <c r="F42" s="141">
        <v>7.9324316786383289</v>
      </c>
      <c r="H42" s="132"/>
      <c r="I42" s="132"/>
      <c r="J42" s="132"/>
      <c r="K42" s="132"/>
      <c r="L42" s="132"/>
      <c r="M42" s="361" t="s">
        <v>437</v>
      </c>
      <c r="N42" s="360" t="s">
        <v>444</v>
      </c>
      <c r="O42" s="132"/>
    </row>
    <row r="43" spans="1:15" s="120" customFormat="1" ht="14.1" hidden="1" customHeight="1" x14ac:dyDescent="0.25">
      <c r="A43" s="131"/>
      <c r="B43" s="562" t="str">
        <f>IF(Index!$AJ$5=1,'2.3 Customer lending'!N43,M43)</f>
        <v xml:space="preserve">   Activos dudosos</v>
      </c>
      <c r="C43" s="152">
        <v>1666663.8480999998</v>
      </c>
      <c r="D43" s="152">
        <v>1804556.2678800002</v>
      </c>
      <c r="E43" s="152">
        <v>-137892.41978000035</v>
      </c>
      <c r="F43" s="141">
        <v>-7.6413477503805902</v>
      </c>
      <c r="H43" s="132"/>
      <c r="I43" s="132"/>
      <c r="J43" s="132"/>
      <c r="K43" s="132"/>
      <c r="L43" s="132"/>
      <c r="M43" s="361" t="s">
        <v>447</v>
      </c>
      <c r="N43" s="360" t="s">
        <v>445</v>
      </c>
      <c r="O43" s="132"/>
    </row>
    <row r="44" spans="1:15" s="120" customFormat="1" ht="14.1" hidden="1" customHeight="1" x14ac:dyDescent="0.25">
      <c r="A44" s="131"/>
      <c r="B44" s="562" t="str">
        <f>IF(Index!$AJ$5=1,'2.3 Customer lending'!N44,M44)</f>
        <v xml:space="preserve">   Ajustes por valoración</v>
      </c>
      <c r="C44" s="152">
        <v>-560673.53367000003</v>
      </c>
      <c r="D44" s="152">
        <v>-693127.94232999999</v>
      </c>
      <c r="E44" s="152">
        <v>132454.40865999996</v>
      </c>
      <c r="F44" s="141">
        <v>-19.109662238510374</v>
      </c>
      <c r="H44" s="132"/>
      <c r="I44" s="132"/>
      <c r="J44" s="132"/>
      <c r="K44" s="132"/>
      <c r="L44" s="132"/>
      <c r="M44" s="361" t="s">
        <v>816</v>
      </c>
      <c r="N44" s="360" t="s">
        <v>446</v>
      </c>
      <c r="O44" s="132"/>
    </row>
    <row r="45" spans="1:15" s="120" customFormat="1" ht="14.1" hidden="1" customHeight="1" x14ac:dyDescent="0.25">
      <c r="A45" s="131"/>
      <c r="B45" s="562" t="str">
        <f>IF(Index!$AJ$5=1,'2.3 Customer lending'!N45,M45)</f>
        <v xml:space="preserve">   Otros créditos</v>
      </c>
      <c r="C45" s="152">
        <v>2171354.879990017</v>
      </c>
      <c r="D45" s="152">
        <v>2400794.207979999</v>
      </c>
      <c r="E45" s="152">
        <v>-229439.32798998198</v>
      </c>
      <c r="F45" s="141">
        <v>-9.5568094602756322</v>
      </c>
      <c r="H45" s="132"/>
      <c r="I45" s="132"/>
      <c r="J45" s="132"/>
      <c r="K45" s="132"/>
      <c r="L45" s="132"/>
      <c r="M45" s="360" t="s">
        <v>786</v>
      </c>
      <c r="N45" s="360" t="s">
        <v>928</v>
      </c>
      <c r="O45" s="132"/>
    </row>
    <row r="46" spans="1:15" s="120" customFormat="1" ht="14.1" customHeight="1" thickBot="1" x14ac:dyDescent="0.3">
      <c r="A46" s="131"/>
      <c r="B46" s="624" t="str">
        <f>IF(Index!$AJ$5=1,'2.3 Customer lending'!N46,M46)</f>
        <v xml:space="preserve">   Otros</v>
      </c>
      <c r="C46" s="625">
        <v>7080171.3797400165</v>
      </c>
      <c r="D46" s="625">
        <v>7367491.0343799982</v>
      </c>
      <c r="E46" s="625">
        <v>-287319.65463998273</v>
      </c>
      <c r="F46" s="626">
        <v>-3.899830394081528</v>
      </c>
      <c r="H46" s="132"/>
      <c r="I46" s="132"/>
      <c r="J46" s="132"/>
      <c r="K46" s="132"/>
      <c r="L46" s="132"/>
      <c r="M46" s="360" t="s">
        <v>938</v>
      </c>
      <c r="N46" s="360" t="s">
        <v>933</v>
      </c>
      <c r="O46" s="132"/>
    </row>
    <row r="47" spans="1:15" s="120" customFormat="1" ht="14.1" customHeight="1" x14ac:dyDescent="0.25">
      <c r="A47" s="131"/>
      <c r="B47" s="177"/>
      <c r="C47" s="131"/>
      <c r="D47" s="131"/>
      <c r="E47" s="131"/>
      <c r="F47" s="131"/>
      <c r="H47" s="132"/>
      <c r="I47" s="132"/>
      <c r="J47" s="132"/>
      <c r="K47" s="132"/>
      <c r="L47" s="132"/>
      <c r="M47" s="179"/>
      <c r="N47" s="180"/>
      <c r="O47" s="132"/>
    </row>
    <row r="48" spans="1:15" s="120" customFormat="1" ht="14.1" customHeight="1" x14ac:dyDescent="0.25">
      <c r="A48" s="131"/>
      <c r="B48" s="177"/>
      <c r="C48" s="131"/>
      <c r="D48" s="131"/>
      <c r="E48" s="131"/>
      <c r="F48" s="131"/>
      <c r="H48" s="132"/>
      <c r="I48" s="132"/>
      <c r="J48" s="132"/>
      <c r="K48" s="132"/>
      <c r="L48" s="132"/>
      <c r="M48" s="179"/>
      <c r="N48" s="180"/>
      <c r="O48" s="132"/>
    </row>
    <row r="49" spans="1:15" s="120" customFormat="1" ht="14.1" customHeight="1" x14ac:dyDescent="0.25">
      <c r="A49" s="131"/>
      <c r="B49" s="496" t="str">
        <f>IF(Index!$AJ$5=1,'2.3 Customer lending'!N49,M49)</f>
        <v>PORTUGAL</v>
      </c>
      <c r="F49" s="131"/>
      <c r="H49" s="132"/>
      <c r="I49" s="132"/>
      <c r="J49" s="132"/>
      <c r="K49" s="132"/>
      <c r="L49" s="132"/>
      <c r="M49" s="445" t="s">
        <v>886</v>
      </c>
      <c r="N49" s="445" t="s">
        <v>886</v>
      </c>
      <c r="O49" s="132"/>
    </row>
    <row r="50" spans="1:15" s="120" customFormat="1" ht="14.1" customHeight="1" x14ac:dyDescent="0.4">
      <c r="A50" s="131"/>
      <c r="B50" s="448"/>
      <c r="C50" s="131"/>
      <c r="D50" s="131"/>
      <c r="E50" s="131"/>
      <c r="F50" s="131"/>
      <c r="H50" s="132"/>
      <c r="I50" s="132"/>
      <c r="J50" s="132"/>
      <c r="K50" s="132"/>
      <c r="L50" s="132"/>
      <c r="M50" s="445"/>
      <c r="N50" s="445"/>
      <c r="O50" s="132"/>
    </row>
    <row r="51" spans="1:15" s="120" customFormat="1" ht="14.1" customHeight="1" x14ac:dyDescent="0.4">
      <c r="A51" s="131"/>
      <c r="B51" s="448"/>
      <c r="C51" s="158"/>
      <c r="D51" s="158"/>
      <c r="E51" s="674" t="s">
        <v>413</v>
      </c>
      <c r="F51" s="675"/>
      <c r="H51" s="132"/>
      <c r="I51" s="132"/>
      <c r="J51" s="132"/>
      <c r="K51" s="132"/>
      <c r="L51" s="132"/>
      <c r="M51" s="445"/>
      <c r="N51" s="445"/>
      <c r="O51" s="132"/>
    </row>
    <row r="52" spans="1:15" s="120" customFormat="1" ht="14.1" customHeight="1" thickBot="1" x14ac:dyDescent="0.3">
      <c r="A52" s="131"/>
      <c r="B52" s="497" t="str">
        <f>IF(Index!$AJ$5=1,N52,M52)</f>
        <v>Miles de Euros</v>
      </c>
      <c r="C52" s="498">
        <f>C37</f>
        <v>46203</v>
      </c>
      <c r="D52" s="498">
        <f>D37</f>
        <v>45838</v>
      </c>
      <c r="E52" s="499" t="s">
        <v>412</v>
      </c>
      <c r="F52" s="499" t="s">
        <v>128</v>
      </c>
      <c r="H52" s="132"/>
      <c r="I52" s="132"/>
      <c r="J52" s="132"/>
      <c r="K52" s="132"/>
      <c r="L52" s="132"/>
      <c r="M52" s="445" t="s">
        <v>129</v>
      </c>
      <c r="N52" s="445" t="s">
        <v>130</v>
      </c>
      <c r="O52" s="132"/>
    </row>
    <row r="53" spans="1:15" s="120" customFormat="1" ht="14.1" customHeight="1" x14ac:dyDescent="0.25">
      <c r="A53" s="131"/>
      <c r="B53" s="630" t="str">
        <f>IF(Index!$AJ$5=1,'2.3 Customer lending'!N53,M53)</f>
        <v>OTROS SECTORES PRIVADOS</v>
      </c>
      <c r="C53" s="138">
        <v>10375124.630550001</v>
      </c>
      <c r="D53" s="138">
        <v>9632980.3951900005</v>
      </c>
      <c r="E53" s="138">
        <v>742144.23536000028</v>
      </c>
      <c r="F53" s="139">
        <v>7.7042016584044157</v>
      </c>
      <c r="H53" s="132"/>
      <c r="I53" s="132"/>
      <c r="J53" s="132"/>
      <c r="K53" s="132"/>
      <c r="L53" s="132"/>
      <c r="M53" s="179" t="s">
        <v>720</v>
      </c>
      <c r="N53" s="360" t="s">
        <v>716</v>
      </c>
      <c r="O53" s="132"/>
    </row>
    <row r="54" spans="1:15" s="120" customFormat="1" ht="13.2" hidden="1" x14ac:dyDescent="0.25">
      <c r="A54" s="131"/>
      <c r="B54" s="560"/>
      <c r="C54" s="492"/>
      <c r="D54" s="492"/>
      <c r="E54" s="492"/>
      <c r="F54" s="493"/>
      <c r="H54" s="132"/>
      <c r="I54" s="132"/>
      <c r="J54" s="132"/>
      <c r="K54" s="132"/>
      <c r="L54" s="132"/>
      <c r="M54" s="361" t="s">
        <v>845</v>
      </c>
      <c r="N54" s="360" t="s">
        <v>441</v>
      </c>
      <c r="O54" s="132"/>
    </row>
    <row r="55" spans="1:15" s="120" customFormat="1" ht="14.1" customHeight="1" x14ac:dyDescent="0.25">
      <c r="A55" s="131"/>
      <c r="B55" s="562" t="str">
        <f>IF(Index!$AJ$5=1,'2.3 Customer lending'!N55,M55)</f>
        <v xml:space="preserve">   Deudores con garantía real</v>
      </c>
      <c r="C55" s="152">
        <v>6995178.1101000002</v>
      </c>
      <c r="D55" s="152">
        <v>6340073.1022700006</v>
      </c>
      <c r="E55" s="152">
        <v>655105.00782999955</v>
      </c>
      <c r="F55" s="141">
        <v>10.33276741865083</v>
      </c>
      <c r="H55" s="132"/>
      <c r="I55" s="132"/>
      <c r="J55" s="132"/>
      <c r="K55" s="132"/>
      <c r="L55" s="132"/>
      <c r="M55" s="361" t="s">
        <v>435</v>
      </c>
      <c r="N55" s="360" t="s">
        <v>442</v>
      </c>
      <c r="O55" s="132"/>
    </row>
    <row r="56" spans="1:15" s="120" customFormat="1" ht="14.1" customHeight="1" x14ac:dyDescent="0.25">
      <c r="A56" s="131"/>
      <c r="B56" s="562" t="str">
        <f>IF(Index!$AJ$5=1,'2.3 Customer lending'!N56,M56)</f>
        <v xml:space="preserve">   Otros deudores a plazo</v>
      </c>
      <c r="C56" s="152">
        <v>2925397.31782</v>
      </c>
      <c r="D56" s="152">
        <v>2855120.8737300001</v>
      </c>
      <c r="E56" s="152">
        <v>70276.444089999888</v>
      </c>
      <c r="F56" s="141">
        <v>2.4614174740065913</v>
      </c>
      <c r="H56" s="132"/>
      <c r="I56" s="132"/>
      <c r="J56" s="132"/>
      <c r="K56" s="132"/>
      <c r="L56" s="132"/>
      <c r="M56" s="361" t="s">
        <v>436</v>
      </c>
      <c r="N56" s="360" t="s">
        <v>443</v>
      </c>
      <c r="O56" s="132"/>
    </row>
    <row r="57" spans="1:15" s="120" customFormat="1" ht="14.1" hidden="1" customHeight="1" x14ac:dyDescent="0.25">
      <c r="A57" s="131"/>
      <c r="B57" s="562" t="str">
        <f>IF(Index!$AJ$5=1,'2.3 Customer lending'!N57,M57)</f>
        <v xml:space="preserve">   Arrendamientos financieros</v>
      </c>
      <c r="C57" s="152">
        <v>90169.832980000007</v>
      </c>
      <c r="D57" s="152">
        <v>94654.170740000001</v>
      </c>
      <c r="E57" s="152">
        <v>-4484.3377599999949</v>
      </c>
      <c r="F57" s="141">
        <v>-4.7376018668186948</v>
      </c>
      <c r="H57" s="132"/>
      <c r="I57" s="132"/>
      <c r="J57" s="132"/>
      <c r="K57" s="132"/>
      <c r="L57" s="132"/>
      <c r="M57" s="361" t="s">
        <v>437</v>
      </c>
      <c r="N57" s="360" t="s">
        <v>444</v>
      </c>
      <c r="O57" s="132"/>
    </row>
    <row r="58" spans="1:15" s="120" customFormat="1" ht="14.1" hidden="1" customHeight="1" x14ac:dyDescent="0.25">
      <c r="A58" s="131"/>
      <c r="B58" s="562" t="str">
        <f>IF(Index!$AJ$5=1,'2.3 Customer lending'!N58,M58)</f>
        <v xml:space="preserve">   Activos dudosos</v>
      </c>
      <c r="C58" s="152">
        <v>156686.39187999998</v>
      </c>
      <c r="D58" s="152">
        <v>146795.06125999999</v>
      </c>
      <c r="E58" s="152">
        <v>9891.3306199999934</v>
      </c>
      <c r="F58" s="141">
        <v>6.7381903281342002</v>
      </c>
      <c r="H58" s="132"/>
      <c r="I58" s="132"/>
      <c r="J58" s="132"/>
      <c r="K58" s="132"/>
      <c r="L58" s="132"/>
      <c r="M58" s="361" t="s">
        <v>447</v>
      </c>
      <c r="N58" s="360" t="s">
        <v>445</v>
      </c>
      <c r="O58" s="132"/>
    </row>
    <row r="59" spans="1:15" s="120" customFormat="1" ht="14.1" hidden="1" customHeight="1" x14ac:dyDescent="0.25">
      <c r="A59" s="131"/>
      <c r="B59" s="562" t="str">
        <f>IF(Index!$AJ$5=1,'2.3 Customer lending'!N59,M59)</f>
        <v xml:space="preserve">   Ajustes por valoración</v>
      </c>
      <c r="C59" s="152">
        <v>-78692.908939999994</v>
      </c>
      <c r="D59" s="152">
        <v>-81073.777029999896</v>
      </c>
      <c r="E59" s="152">
        <v>2380.8680899999017</v>
      </c>
      <c r="F59" s="141">
        <v>-2.9366685224482687</v>
      </c>
      <c r="H59" s="132"/>
      <c r="I59" s="132"/>
      <c r="J59" s="132"/>
      <c r="K59" s="132"/>
      <c r="L59" s="132"/>
      <c r="M59" s="361" t="s">
        <v>816</v>
      </c>
      <c r="N59" s="360" t="s">
        <v>446</v>
      </c>
      <c r="O59" s="132"/>
    </row>
    <row r="60" spans="1:15" s="120" customFormat="1" ht="14.1" hidden="1" customHeight="1" x14ac:dyDescent="0.25">
      <c r="A60" s="131"/>
      <c r="B60" s="562" t="str">
        <f>IF(Index!$AJ$5=1,'2.3 Customer lending'!N60,M60)</f>
        <v xml:space="preserve">   Otros créditos</v>
      </c>
      <c r="C60" s="152">
        <v>243077.93296000038</v>
      </c>
      <c r="D60" s="152">
        <v>226389.81308000025</v>
      </c>
      <c r="E60" s="152">
        <v>16688.119880000129</v>
      </c>
      <c r="F60" s="141">
        <v>7.3714093637698195</v>
      </c>
      <c r="H60" s="132"/>
      <c r="I60" s="132"/>
      <c r="J60" s="132"/>
      <c r="K60" s="132"/>
      <c r="L60" s="132"/>
      <c r="M60" s="360" t="s">
        <v>786</v>
      </c>
      <c r="N60" s="360" t="s">
        <v>928</v>
      </c>
      <c r="O60" s="132"/>
    </row>
    <row r="61" spans="1:15" ht="14.1" customHeight="1" thickBot="1" x14ac:dyDescent="0.3">
      <c r="A61" s="42"/>
      <c r="B61" s="624" t="str">
        <f>IF(Index!$AJ$5=1,'2.3 Customer lending'!N61,M61)</f>
        <v xml:space="preserve">   Otros</v>
      </c>
      <c r="C61" s="625">
        <v>454549.20263000031</v>
      </c>
      <c r="D61" s="625">
        <v>437786.41919000039</v>
      </c>
      <c r="E61" s="625">
        <v>16762.783440000028</v>
      </c>
      <c r="F61" s="626">
        <v>3.8289866257191818</v>
      </c>
      <c r="M61" s="360" t="s">
        <v>938</v>
      </c>
      <c r="N61" s="360" t="s">
        <v>933</v>
      </c>
    </row>
    <row r="62" spans="1:15" ht="14.1" customHeight="1" x14ac:dyDescent="0.3">
      <c r="A62" s="42"/>
      <c r="C62" s="42"/>
      <c r="D62" s="42"/>
      <c r="E62" s="42"/>
      <c r="F62" s="42"/>
      <c r="N62" s="363"/>
    </row>
    <row r="63" spans="1:15" ht="15" customHeight="1" x14ac:dyDescent="0.3">
      <c r="A63" s="42"/>
      <c r="C63" s="42"/>
      <c r="D63" s="42"/>
      <c r="E63" s="42"/>
      <c r="F63" s="42"/>
      <c r="N63" s="363"/>
    </row>
    <row r="64" spans="1:15" s="120" customFormat="1" ht="14.1" customHeight="1" x14ac:dyDescent="0.25">
      <c r="A64" s="131"/>
      <c r="B64" s="496" t="str">
        <f>IF(Index!$AJ$5=1,'2.3 Customer lending'!N64,M64)</f>
        <v>IRLANDA</v>
      </c>
      <c r="F64" s="131"/>
      <c r="H64" s="132"/>
      <c r="I64" s="132"/>
      <c r="J64" s="132"/>
      <c r="K64" s="132"/>
      <c r="L64" s="132"/>
      <c r="M64" s="445" t="s">
        <v>887</v>
      </c>
      <c r="N64" s="445" t="s">
        <v>888</v>
      </c>
      <c r="O64" s="132"/>
    </row>
    <row r="65" spans="1:15" s="120" customFormat="1" ht="14.1" customHeight="1" x14ac:dyDescent="0.4">
      <c r="A65" s="131"/>
      <c r="B65" s="448"/>
      <c r="C65" s="131"/>
      <c r="D65" s="131"/>
      <c r="E65" s="131"/>
      <c r="F65" s="131"/>
      <c r="H65" s="132"/>
      <c r="I65" s="132"/>
      <c r="J65" s="132"/>
      <c r="K65" s="132"/>
      <c r="L65" s="132"/>
      <c r="M65" s="445"/>
      <c r="N65" s="445"/>
      <c r="O65" s="132"/>
    </row>
    <row r="66" spans="1:15" s="120" customFormat="1" ht="14.1" customHeight="1" x14ac:dyDescent="0.4">
      <c r="A66" s="131"/>
      <c r="B66" s="448"/>
      <c r="C66" s="158"/>
      <c r="D66" s="158"/>
      <c r="E66" s="674" t="s">
        <v>413</v>
      </c>
      <c r="F66" s="675"/>
      <c r="H66" s="132"/>
      <c r="I66" s="132"/>
      <c r="J66" s="132"/>
      <c r="K66" s="132"/>
      <c r="L66" s="132"/>
      <c r="M66" s="445"/>
      <c r="N66" s="445"/>
      <c r="O66" s="132"/>
    </row>
    <row r="67" spans="1:15" s="120" customFormat="1" ht="14.1" customHeight="1" thickBot="1" x14ac:dyDescent="0.3">
      <c r="A67" s="131"/>
      <c r="B67" s="497" t="str">
        <f>IF(Index!$AJ$5=1,N67,M67)</f>
        <v>Miles de Euros</v>
      </c>
      <c r="C67" s="498">
        <f>C52</f>
        <v>46203</v>
      </c>
      <c r="D67" s="498">
        <f>D52</f>
        <v>45838</v>
      </c>
      <c r="E67" s="499" t="s">
        <v>412</v>
      </c>
      <c r="F67" s="499" t="s">
        <v>128</v>
      </c>
      <c r="H67" s="132"/>
      <c r="I67" s="132"/>
      <c r="J67" s="132"/>
      <c r="K67" s="132"/>
      <c r="L67" s="132"/>
      <c r="M67" s="445" t="s">
        <v>129</v>
      </c>
      <c r="N67" s="445" t="s">
        <v>130</v>
      </c>
      <c r="O67" s="132"/>
    </row>
    <row r="68" spans="1:15" s="120" customFormat="1" ht="14.1" customHeight="1" x14ac:dyDescent="0.25">
      <c r="A68" s="131"/>
      <c r="B68" s="630" t="str">
        <f>IF(Index!$AJ$5=1,'2.3 Customer lending'!N68,M68)</f>
        <v>OTROS SECTORES PRIVADOS</v>
      </c>
      <c r="C68" s="138">
        <v>5196110.6092999997</v>
      </c>
      <c r="D68" s="138">
        <v>4186814.4734700001</v>
      </c>
      <c r="E68" s="138">
        <v>1009296.1358299996</v>
      </c>
      <c r="F68" s="139">
        <v>24.106540717900561</v>
      </c>
      <c r="H68" s="132"/>
      <c r="I68" s="132"/>
      <c r="J68" s="132"/>
      <c r="K68" s="132"/>
      <c r="L68" s="132"/>
      <c r="M68" s="179" t="s">
        <v>720</v>
      </c>
      <c r="N68" s="360" t="s">
        <v>716</v>
      </c>
      <c r="O68" s="132"/>
    </row>
    <row r="69" spans="1:15" s="120" customFormat="1" ht="13.2" hidden="1" x14ac:dyDescent="0.25">
      <c r="A69" s="131"/>
      <c r="B69" s="560"/>
      <c r="C69" s="492"/>
      <c r="D69" s="492"/>
      <c r="E69" s="492"/>
      <c r="F69" s="561"/>
      <c r="H69" s="132"/>
      <c r="I69" s="132"/>
      <c r="J69" s="132"/>
      <c r="K69" s="132"/>
      <c r="L69" s="132"/>
      <c r="M69" s="361" t="s">
        <v>845</v>
      </c>
      <c r="N69" s="360" t="s">
        <v>441</v>
      </c>
      <c r="O69" s="132"/>
    </row>
    <row r="70" spans="1:15" s="120" customFormat="1" ht="14.1" customHeight="1" x14ac:dyDescent="0.25">
      <c r="A70" s="131"/>
      <c r="B70" s="562" t="str">
        <f>IF(Index!$AJ$5=1,'2.3 Customer lending'!N70,M70)</f>
        <v xml:space="preserve">   Deudores con garantía real</v>
      </c>
      <c r="C70" s="152">
        <v>4062996.6614399999</v>
      </c>
      <c r="D70" s="152">
        <v>3148498.8298899997</v>
      </c>
      <c r="E70" s="152">
        <v>914497.83155000024</v>
      </c>
      <c r="F70" s="141">
        <v>29.045519181023501</v>
      </c>
      <c r="H70" s="132"/>
      <c r="I70" s="132"/>
      <c r="J70" s="132"/>
      <c r="K70" s="132"/>
      <c r="L70" s="132"/>
      <c r="M70" s="361" t="s">
        <v>435</v>
      </c>
      <c r="N70" s="360" t="s">
        <v>442</v>
      </c>
      <c r="O70" s="132"/>
    </row>
    <row r="71" spans="1:15" s="120" customFormat="1" ht="14.1" customHeight="1" x14ac:dyDescent="0.25">
      <c r="A71" s="131"/>
      <c r="B71" s="562" t="str">
        <f>IF(Index!$AJ$5=1,'2.3 Customer lending'!N71,M71)</f>
        <v xml:space="preserve">   Otros deudores a plazo</v>
      </c>
      <c r="C71" s="152">
        <v>737731.1643200001</v>
      </c>
      <c r="D71" s="152">
        <v>665042.02426999994</v>
      </c>
      <c r="E71" s="152">
        <v>72689.140050000162</v>
      </c>
      <c r="F71" s="141">
        <v>10.930007036741658</v>
      </c>
      <c r="H71" s="132"/>
      <c r="I71" s="132"/>
      <c r="J71" s="132"/>
      <c r="K71" s="132"/>
      <c r="L71" s="132"/>
      <c r="M71" s="361" t="s">
        <v>436</v>
      </c>
      <c r="N71" s="360" t="s">
        <v>443</v>
      </c>
      <c r="O71" s="132"/>
    </row>
    <row r="72" spans="1:15" s="120" customFormat="1" ht="14.1" hidden="1" customHeight="1" x14ac:dyDescent="0.25">
      <c r="A72" s="131"/>
      <c r="B72" s="562" t="str">
        <f>IF(Index!$AJ$5=1,'2.3 Customer lending'!N72,M72)</f>
        <v xml:space="preserve">   Arrendamientos financieros</v>
      </c>
      <c r="C72" s="152">
        <v>0</v>
      </c>
      <c r="D72" s="152">
        <v>0</v>
      </c>
      <c r="E72" s="152">
        <v>0</v>
      </c>
      <c r="F72" s="563" t="s">
        <v>411</v>
      </c>
      <c r="H72" s="132"/>
      <c r="I72" s="132"/>
      <c r="J72" s="132"/>
      <c r="K72" s="132"/>
      <c r="L72" s="132"/>
      <c r="M72" s="361" t="s">
        <v>437</v>
      </c>
      <c r="N72" s="360" t="s">
        <v>444</v>
      </c>
      <c r="O72" s="132"/>
    </row>
    <row r="73" spans="1:15" s="120" customFormat="1" ht="14.1" hidden="1" customHeight="1" x14ac:dyDescent="0.25">
      <c r="A73" s="131"/>
      <c r="B73" s="562" t="str">
        <f>IF(Index!$AJ$5=1,'2.3 Customer lending'!N73,M73)</f>
        <v xml:space="preserve">   Activos dudosos</v>
      </c>
      <c r="C73" s="152">
        <v>17837.164980000001</v>
      </c>
      <c r="D73" s="152">
        <v>11695.28659</v>
      </c>
      <c r="E73" s="152">
        <v>6141.8783900000017</v>
      </c>
      <c r="F73" s="141">
        <v>52.515843393282779</v>
      </c>
      <c r="H73" s="132"/>
      <c r="I73" s="132"/>
      <c r="J73" s="132"/>
      <c r="K73" s="132"/>
      <c r="L73" s="132"/>
      <c r="M73" s="361" t="s">
        <v>447</v>
      </c>
      <c r="N73" s="360" t="s">
        <v>445</v>
      </c>
      <c r="O73" s="132"/>
    </row>
    <row r="74" spans="1:15" s="120" customFormat="1" ht="14.1" hidden="1" customHeight="1" x14ac:dyDescent="0.25">
      <c r="A74" s="131"/>
      <c r="B74" s="562" t="str">
        <f>IF(Index!$AJ$5=1,'2.3 Customer lending'!N74,M74)</f>
        <v xml:space="preserve">   Ajustes por valoración</v>
      </c>
      <c r="C74" s="152">
        <v>26618.444190000002</v>
      </c>
      <c r="D74" s="152">
        <v>16227.75813</v>
      </c>
      <c r="E74" s="152">
        <v>10390.686060000002</v>
      </c>
      <c r="F74" s="141">
        <v>64.030323700665122</v>
      </c>
      <c r="H74" s="132"/>
      <c r="I74" s="132"/>
      <c r="J74" s="132"/>
      <c r="K74" s="132"/>
      <c r="L74" s="132"/>
      <c r="M74" s="361" t="s">
        <v>816</v>
      </c>
      <c r="N74" s="360" t="s">
        <v>446</v>
      </c>
      <c r="O74" s="132"/>
    </row>
    <row r="75" spans="1:15" s="120" customFormat="1" ht="14.1" hidden="1" customHeight="1" x14ac:dyDescent="0.25">
      <c r="A75" s="131"/>
      <c r="B75" s="562" t="str">
        <f>IF(Index!$AJ$5=1,'2.3 Customer lending'!N75,M75)</f>
        <v xml:space="preserve">   Otros créditos</v>
      </c>
      <c r="C75" s="152">
        <v>350927.17436999996</v>
      </c>
      <c r="D75" s="152">
        <v>345350.57458999997</v>
      </c>
      <c r="E75" s="152">
        <v>5576.5997799999896</v>
      </c>
      <c r="F75" s="141">
        <v>1.614764876711303</v>
      </c>
      <c r="H75" s="132"/>
      <c r="I75" s="132"/>
      <c r="J75" s="132"/>
      <c r="K75" s="132"/>
      <c r="L75" s="132"/>
      <c r="M75" s="360" t="s">
        <v>786</v>
      </c>
      <c r="N75" s="360" t="s">
        <v>928</v>
      </c>
      <c r="O75" s="132"/>
    </row>
    <row r="76" spans="1:15" ht="14.1" customHeight="1" thickBot="1" x14ac:dyDescent="0.3">
      <c r="A76" s="42"/>
      <c r="B76" s="624" t="str">
        <f>IF(Index!$AJ$5=1,'2.3 Customer lending'!N76,M76)</f>
        <v xml:space="preserve">   Otros</v>
      </c>
      <c r="C76" s="625">
        <v>395382.78353999997</v>
      </c>
      <c r="D76" s="625">
        <v>373273.61930999998</v>
      </c>
      <c r="E76" s="625">
        <v>22109.164229999995</v>
      </c>
      <c r="F76" s="626">
        <v>5.9230449424390095</v>
      </c>
      <c r="M76" s="360" t="s">
        <v>938</v>
      </c>
      <c r="N76" s="360" t="s">
        <v>933</v>
      </c>
    </row>
    <row r="77" spans="1:15" ht="14.1" customHeight="1" x14ac:dyDescent="0.3">
      <c r="A77" s="51"/>
      <c r="C77" s="42"/>
      <c r="D77" s="42"/>
      <c r="E77" s="42"/>
      <c r="F77" s="42"/>
      <c r="G77" s="42"/>
      <c r="N77" s="363"/>
    </row>
    <row r="78" spans="1:15" ht="14.1" customHeight="1" x14ac:dyDescent="0.3">
      <c r="A78" s="51"/>
      <c r="C78" s="500"/>
      <c r="D78" s="500"/>
      <c r="E78" s="42"/>
      <c r="F78" s="42"/>
      <c r="G78" s="42"/>
      <c r="N78" s="363"/>
    </row>
    <row r="79" spans="1:15" ht="14.1" customHeight="1" x14ac:dyDescent="0.3">
      <c r="A79" s="42"/>
      <c r="C79" s="500"/>
      <c r="D79" s="500"/>
      <c r="E79" s="42"/>
      <c r="F79" s="42"/>
      <c r="N79" s="363"/>
    </row>
    <row r="80" spans="1:15" ht="14.1" customHeight="1" x14ac:dyDescent="0.3">
      <c r="A80" s="43"/>
      <c r="C80" s="501"/>
      <c r="D80" s="501"/>
      <c r="E80" s="42"/>
      <c r="F80" s="42"/>
      <c r="G80" s="42"/>
      <c r="N80" s="363"/>
    </row>
    <row r="82" spans="3:6" x14ac:dyDescent="0.3">
      <c r="C82" s="435"/>
      <c r="D82" s="435"/>
    </row>
    <row r="88" spans="3:6" x14ac:dyDescent="0.3">
      <c r="C88" s="435"/>
      <c r="D88" s="435"/>
      <c r="E88" s="435"/>
      <c r="F88" s="435"/>
    </row>
    <row r="89" spans="3:6" x14ac:dyDescent="0.3">
      <c r="C89" s="435"/>
      <c r="D89" s="435"/>
      <c r="E89" s="435"/>
    </row>
    <row r="90" spans="3:6" x14ac:dyDescent="0.3">
      <c r="C90" s="435"/>
      <c r="D90" s="435"/>
      <c r="E90" s="435"/>
    </row>
  </sheetData>
  <mergeCells count="4">
    <mergeCell ref="E4:F4"/>
    <mergeCell ref="E36:F36"/>
    <mergeCell ref="E51:F51"/>
    <mergeCell ref="E66:F66"/>
  </mergeCells>
  <pageMargins left="0.25" right="0.25" top="0.75" bottom="0.75" header="0.3" footer="0.3"/>
  <pageSetup scale="80" orientation="portrait" r:id="rId1"/>
  <customProperties>
    <customPr name="SheetOptions" r:id="rId2"/>
  </customPropertie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fitToPage="1"/>
  </sheetPr>
  <dimension ref="B1:N54"/>
  <sheetViews>
    <sheetView showRuler="0" zoomScale="85" zoomScaleNormal="85" zoomScaleSheetLayoutView="70" workbookViewId="0"/>
  </sheetViews>
  <sheetFormatPr defaultColWidth="13.33203125" defaultRowHeight="13.2" x14ac:dyDescent="0.25"/>
  <cols>
    <col min="1" max="1" width="4.44140625" style="18" customWidth="1"/>
    <col min="2" max="2" width="36.5546875" style="18" bestFit="1" customWidth="1"/>
    <col min="3" max="3" width="12.6640625" style="18" customWidth="1"/>
    <col min="4" max="4" width="12.5546875" style="18" customWidth="1"/>
    <col min="5" max="5" width="12.6640625" style="18" customWidth="1"/>
    <col min="6" max="6" width="10.33203125" style="18" customWidth="1"/>
    <col min="7" max="7" width="9.44140625" style="18" customWidth="1"/>
    <col min="8" max="8" width="14.6640625" style="18" customWidth="1"/>
    <col min="9" max="12" width="13.33203125" style="18" customWidth="1"/>
    <col min="13" max="14" width="36.5546875" style="65" bestFit="1" customWidth="1"/>
    <col min="15" max="16384" width="13.33203125" style="18"/>
  </cols>
  <sheetData>
    <row r="1" spans="2:14" ht="18.45" customHeight="1" x14ac:dyDescent="0.25"/>
    <row r="2" spans="2:14" ht="63.45" customHeight="1" x14ac:dyDescent="0.4">
      <c r="B2" s="49" t="str">
        <f>IF(Index!$AJ$5=1,'2.4 Asset quality'!N2,M2)</f>
        <v>2.4 CALIDAD CREDITICIA</v>
      </c>
      <c r="C2" s="49"/>
      <c r="M2" s="80" t="s">
        <v>726</v>
      </c>
      <c r="N2" s="80" t="s">
        <v>727</v>
      </c>
    </row>
    <row r="3" spans="2:14" s="120" customFormat="1" x14ac:dyDescent="0.25">
      <c r="B3" s="131"/>
      <c r="C3" s="158"/>
      <c r="D3" s="158"/>
      <c r="E3" s="672" t="s">
        <v>413</v>
      </c>
      <c r="F3" s="673"/>
      <c r="G3" s="131"/>
      <c r="H3" s="131"/>
      <c r="M3" s="85"/>
      <c r="N3" s="85"/>
    </row>
    <row r="4" spans="2:14" s="120" customFormat="1" ht="13.8" thickBot="1" x14ac:dyDescent="0.3">
      <c r="B4" s="181" t="str">
        <f>IF(Index!$AJ$5=1,'2.4 Asset quality'!N4,M4)</f>
        <v>Miles de Euros</v>
      </c>
      <c r="C4" s="182">
        <f>'2.3 Customer lending'!C5</f>
        <v>46203</v>
      </c>
      <c r="D4" s="183">
        <f>'2.3 Customer lending'!D5</f>
        <v>45838</v>
      </c>
      <c r="E4" s="184" t="s">
        <v>412</v>
      </c>
      <c r="F4" s="185" t="s">
        <v>158</v>
      </c>
      <c r="G4" s="131"/>
      <c r="H4" s="131"/>
      <c r="M4" s="179" t="s">
        <v>129</v>
      </c>
      <c r="N4" s="179" t="s">
        <v>130</v>
      </c>
    </row>
    <row r="5" spans="2:14" s="120" customFormat="1" x14ac:dyDescent="0.25">
      <c r="B5" s="247" t="str">
        <f>IF(Index!$AJ$5=1,'2.4 Asset quality'!N5,M5)</f>
        <v xml:space="preserve">Riesgo computable </v>
      </c>
      <c r="C5" s="138">
        <v>96734904.184960097</v>
      </c>
      <c r="D5" s="138">
        <v>92358003.11124</v>
      </c>
      <c r="E5" s="254">
        <v>4376901.0737200975</v>
      </c>
      <c r="F5" s="139">
        <v>4.7390598824969912</v>
      </c>
      <c r="G5" s="131"/>
      <c r="H5" s="131"/>
      <c r="M5" s="85" t="s">
        <v>619</v>
      </c>
      <c r="N5" s="85" t="s">
        <v>207</v>
      </c>
    </row>
    <row r="6" spans="2:14" s="120" customFormat="1" x14ac:dyDescent="0.25">
      <c r="B6" s="202" t="str">
        <f>IF(Index!$AJ$5=1,'2.4 Asset quality'!N6,M6)</f>
        <v xml:space="preserve">     Fase 1 (riesgo normal)</v>
      </c>
      <c r="C6" s="492">
        <v>92649026.684480086</v>
      </c>
      <c r="D6" s="492">
        <v>88015447.531819999</v>
      </c>
      <c r="E6" s="565">
        <v>4633579.1526600868</v>
      </c>
      <c r="F6" s="493">
        <v>5.2645067230782647</v>
      </c>
      <c r="G6" s="131"/>
      <c r="H6" s="131"/>
      <c r="M6" s="85" t="s">
        <v>616</v>
      </c>
      <c r="N6" s="85" t="s">
        <v>208</v>
      </c>
    </row>
    <row r="7" spans="2:14" s="120" customFormat="1" x14ac:dyDescent="0.25">
      <c r="B7" s="44" t="str">
        <f>IF(Index!$AJ$5=1,'2.4 Asset quality'!N7,M7)</f>
        <v xml:space="preserve">     Fase 2 (riesgo vigilancia especial)</v>
      </c>
      <c r="C7" s="152">
        <v>2229029.1137899999</v>
      </c>
      <c r="D7" s="152">
        <v>2365538.1078300001</v>
      </c>
      <c r="E7" s="566">
        <v>-136508.99404000025</v>
      </c>
      <c r="F7" s="141">
        <v>-5.7707374735647461</v>
      </c>
      <c r="G7" s="131"/>
      <c r="H7" s="178"/>
      <c r="M7" s="85" t="s">
        <v>617</v>
      </c>
      <c r="N7" s="85" t="s">
        <v>209</v>
      </c>
    </row>
    <row r="8" spans="2:14" s="120" customFormat="1" x14ac:dyDescent="0.25">
      <c r="B8" s="44" t="str">
        <f>IF(Index!$AJ$5=1,'2.4 Asset quality'!N8,M8)</f>
        <v xml:space="preserve">     Fase 3 (riesgo dudoso)</v>
      </c>
      <c r="C8" s="152">
        <v>1856848.3866900001</v>
      </c>
      <c r="D8" s="152">
        <v>1977017.47159</v>
      </c>
      <c r="E8" s="566">
        <v>-120169.0848999999</v>
      </c>
      <c r="F8" s="141">
        <v>-6.0783016147730304</v>
      </c>
      <c r="G8" s="131"/>
      <c r="H8" s="131"/>
      <c r="M8" s="85" t="s">
        <v>618</v>
      </c>
      <c r="N8" s="85" t="s">
        <v>210</v>
      </c>
    </row>
    <row r="9" spans="2:14" s="120" customFormat="1" x14ac:dyDescent="0.25">
      <c r="B9" s="44"/>
      <c r="C9" s="162"/>
      <c r="D9" s="162"/>
      <c r="E9" s="255"/>
      <c r="F9" s="162"/>
      <c r="G9" s="131"/>
      <c r="H9" s="131"/>
      <c r="M9" s="85"/>
      <c r="N9" s="85"/>
    </row>
    <row r="10" spans="2:14" s="120" customFormat="1" x14ac:dyDescent="0.25">
      <c r="B10" s="247" t="str">
        <f>IF(Index!$AJ$5=1,'2.4 Asset quality'!N10,M10)</f>
        <v>Provisiones por riesgo de crédito</v>
      </c>
      <c r="C10" s="256">
        <v>1284048.5332999998</v>
      </c>
      <c r="D10" s="256">
        <v>1390023.1790300002</v>
      </c>
      <c r="E10" s="257">
        <v>-105974.64573000045</v>
      </c>
      <c r="F10" s="149">
        <v>-7.6239480987613986</v>
      </c>
      <c r="G10" s="131"/>
      <c r="H10" s="178"/>
      <c r="M10" s="85" t="s">
        <v>625</v>
      </c>
      <c r="N10" s="85" t="s">
        <v>211</v>
      </c>
    </row>
    <row r="11" spans="2:14" s="120" customFormat="1" x14ac:dyDescent="0.25">
      <c r="B11" s="44" t="str">
        <f>IF(Index!$AJ$5=1,'2.4 Asset quality'!N11,M11)</f>
        <v xml:space="preserve">     Fase 1 (riesgo normal)</v>
      </c>
      <c r="C11" s="492">
        <v>129215.27493000004</v>
      </c>
      <c r="D11" s="152">
        <v>128552.90102</v>
      </c>
      <c r="E11" s="566">
        <v>662.37391000003845</v>
      </c>
      <c r="F11" s="141">
        <v>0.51525395751044745</v>
      </c>
      <c r="G11" s="131"/>
      <c r="H11" s="131"/>
      <c r="M11" s="85" t="s">
        <v>616</v>
      </c>
      <c r="N11" s="85" t="s">
        <v>208</v>
      </c>
    </row>
    <row r="12" spans="2:14" s="120" customFormat="1" x14ac:dyDescent="0.25">
      <c r="B12" s="44" t="str">
        <f>IF(Index!$AJ$5=1,'2.4 Asset quality'!N12,M12)</f>
        <v xml:space="preserve">     Fase 2 (riesgo vigilancia especial)</v>
      </c>
      <c r="C12" s="152">
        <v>83296.910920000009</v>
      </c>
      <c r="D12" s="152">
        <v>86391.193609999988</v>
      </c>
      <c r="E12" s="566">
        <v>-3094.2826899999782</v>
      </c>
      <c r="F12" s="141">
        <v>-3.5817107747910635</v>
      </c>
      <c r="G12" s="131"/>
      <c r="H12" s="131"/>
      <c r="M12" s="85" t="s">
        <v>617</v>
      </c>
      <c r="N12" s="85" t="s">
        <v>209</v>
      </c>
    </row>
    <row r="13" spans="2:14" s="120" customFormat="1" x14ac:dyDescent="0.25">
      <c r="B13" s="44" t="str">
        <f>IF(Index!$AJ$5=1,'2.4 Asset quality'!N13,M13)</f>
        <v xml:space="preserve">     Fase 3 (riesgo dudoso)</v>
      </c>
      <c r="C13" s="152">
        <v>1071536.3474499998</v>
      </c>
      <c r="D13" s="152">
        <v>1175079.0844000003</v>
      </c>
      <c r="E13" s="566">
        <v>-103542.73695000052</v>
      </c>
      <c r="F13" s="141">
        <v>-8.8115547561524199</v>
      </c>
      <c r="G13" s="131"/>
      <c r="H13" s="131"/>
      <c r="M13" s="85" t="s">
        <v>618</v>
      </c>
      <c r="N13" s="85" t="s">
        <v>210</v>
      </c>
    </row>
    <row r="14" spans="2:14" s="120" customFormat="1" ht="13.95" hidden="1" customHeight="1" x14ac:dyDescent="0.25">
      <c r="B14" s="44"/>
      <c r="C14" s="175"/>
      <c r="D14" s="175"/>
      <c r="E14" s="572"/>
      <c r="F14" s="176"/>
      <c r="G14" s="131"/>
      <c r="H14" s="131"/>
      <c r="M14" s="85"/>
      <c r="N14" s="85" t="s">
        <v>212</v>
      </c>
    </row>
    <row r="15" spans="2:14" s="120" customFormat="1" ht="13.95" hidden="1" customHeight="1" x14ac:dyDescent="0.25">
      <c r="B15" s="44"/>
      <c r="C15" s="175"/>
      <c r="D15" s="175"/>
      <c r="E15" s="572"/>
      <c r="F15" s="176"/>
      <c r="G15" s="131"/>
      <c r="H15" s="131"/>
      <c r="M15" s="85"/>
      <c r="N15" s="85"/>
    </row>
    <row r="16" spans="2:14" s="120" customFormat="1" ht="13.95" hidden="1" customHeight="1" x14ac:dyDescent="0.25">
      <c r="B16" s="44"/>
      <c r="C16" s="175"/>
      <c r="D16" s="175"/>
      <c r="E16" s="572"/>
      <c r="F16" s="176"/>
      <c r="G16" s="131"/>
      <c r="H16" s="131"/>
      <c r="M16" s="85"/>
      <c r="N16" s="85"/>
    </row>
    <row r="17" spans="2:14" s="120" customFormat="1" hidden="1" x14ac:dyDescent="0.25">
      <c r="B17" s="44"/>
      <c r="C17" s="573"/>
      <c r="D17" s="573"/>
      <c r="E17" s="574"/>
      <c r="F17" s="573"/>
      <c r="G17" s="131"/>
      <c r="H17" s="131"/>
      <c r="M17" s="85"/>
      <c r="N17" s="85"/>
    </row>
    <row r="18" spans="2:14" s="120" customFormat="1" x14ac:dyDescent="0.25">
      <c r="B18" s="44" t="str">
        <f>IF(Index!$AJ$5=1,'2.4 Asset quality'!N18,M18)</f>
        <v>Índice de morosidad  (%)</v>
      </c>
      <c r="C18" s="575">
        <v>1.9195226400799954</v>
      </c>
      <c r="D18" s="575">
        <v>2.1406022271928014</v>
      </c>
      <c r="E18" s="575">
        <v>-0.22107958711280595</v>
      </c>
      <c r="F18" s="141">
        <v>-10.327915401766681</v>
      </c>
      <c r="G18" s="131"/>
      <c r="H18" s="131"/>
      <c r="I18" s="387"/>
      <c r="J18" s="387"/>
      <c r="M18" s="85" t="s">
        <v>620</v>
      </c>
      <c r="N18" s="85" t="s">
        <v>213</v>
      </c>
    </row>
    <row r="19" spans="2:14" s="120" customFormat="1" hidden="1" x14ac:dyDescent="0.25">
      <c r="B19" s="44"/>
      <c r="C19" s="162"/>
      <c r="D19" s="573"/>
      <c r="E19" s="575"/>
      <c r="F19" s="573"/>
      <c r="G19" s="131"/>
      <c r="H19" s="131"/>
      <c r="M19" s="85"/>
      <c r="N19" s="85"/>
    </row>
    <row r="20" spans="2:14" s="120" customFormat="1" x14ac:dyDescent="0.25">
      <c r="B20" s="194" t="str">
        <f>IF(Index!$AJ$5=1,'2.4 Asset quality'!N20,M20)</f>
        <v>Índice de cobertura de morosidad (%)</v>
      </c>
      <c r="C20" s="258">
        <v>69.15203968746917</v>
      </c>
      <c r="D20" s="258">
        <v>70.3090993885899</v>
      </c>
      <c r="E20" s="577">
        <v>-1.1570597011207298</v>
      </c>
      <c r="F20" s="556">
        <v>-1.6456756112403041</v>
      </c>
      <c r="G20" s="131"/>
      <c r="H20" s="131"/>
      <c r="M20" s="85" t="s">
        <v>621</v>
      </c>
      <c r="N20" s="85" t="s">
        <v>543</v>
      </c>
    </row>
    <row r="21" spans="2:14" s="120" customFormat="1" x14ac:dyDescent="0.25">
      <c r="B21" s="44"/>
      <c r="C21" s="259"/>
      <c r="D21" s="259"/>
      <c r="E21" s="260"/>
      <c r="F21" s="162"/>
      <c r="G21" s="131"/>
      <c r="H21" s="131"/>
      <c r="M21" s="85"/>
      <c r="N21" s="85"/>
    </row>
    <row r="22" spans="2:14" s="120" customFormat="1" x14ac:dyDescent="0.25">
      <c r="B22" s="247" t="str">
        <f>IF(Index!$AJ$5=1,'2.4 Asset quality'!N22,M22)</f>
        <v>Activos adjudicados</v>
      </c>
      <c r="C22" s="262">
        <v>40916.229119999996</v>
      </c>
      <c r="D22" s="262">
        <v>50238.116829999999</v>
      </c>
      <c r="E22" s="257">
        <v>-9321.8877100000027</v>
      </c>
      <c r="F22" s="149">
        <v>-18.555408319830534</v>
      </c>
      <c r="G22" s="131"/>
      <c r="H22" s="131"/>
      <c r="M22" s="85" t="s">
        <v>460</v>
      </c>
      <c r="N22" s="85" t="s">
        <v>214</v>
      </c>
    </row>
    <row r="23" spans="2:14" s="120" customFormat="1" ht="13.95" hidden="1" customHeight="1" x14ac:dyDescent="0.25">
      <c r="B23" s="44"/>
      <c r="C23" s="162"/>
      <c r="D23" s="162"/>
      <c r="E23" s="255"/>
      <c r="F23" s="162"/>
      <c r="G23" s="131"/>
      <c r="H23" s="131"/>
      <c r="M23" s="85"/>
      <c r="N23" s="85"/>
    </row>
    <row r="24" spans="2:14" s="120" customFormat="1" x14ac:dyDescent="0.25">
      <c r="B24" s="44" t="str">
        <f>IF(Index!$AJ$5=1,'2.4 Asset quality'!N24,M24)</f>
        <v>Provisión por adjudicados</v>
      </c>
      <c r="C24" s="566">
        <v>26428.128539999994</v>
      </c>
      <c r="D24" s="566">
        <v>32013.603790000001</v>
      </c>
      <c r="E24" s="566">
        <v>-5585.4752500000068</v>
      </c>
      <c r="F24" s="563">
        <v>-17.447193032809153</v>
      </c>
      <c r="G24" s="131"/>
      <c r="H24" s="131"/>
      <c r="M24" s="85" t="s">
        <v>622</v>
      </c>
      <c r="N24" s="85" t="s">
        <v>215</v>
      </c>
    </row>
    <row r="25" spans="2:14" s="120" customFormat="1" hidden="1" x14ac:dyDescent="0.25">
      <c r="B25" s="44"/>
      <c r="C25" s="573"/>
      <c r="D25" s="573"/>
      <c r="E25" s="574"/>
      <c r="F25" s="573"/>
      <c r="G25" s="131"/>
      <c r="H25" s="131"/>
      <c r="M25" s="85"/>
      <c r="N25" s="85"/>
    </row>
    <row r="26" spans="2:14" s="120" customFormat="1" x14ac:dyDescent="0.25">
      <c r="B26" s="44" t="str">
        <f>IF(Index!$AJ$5=1,'2.4 Asset quality'!N26,M26)</f>
        <v>Cobertura adjudicados (%)</v>
      </c>
      <c r="C26" s="575">
        <v>64.590821560048965</v>
      </c>
      <c r="D26" s="575">
        <v>63.723733710661065</v>
      </c>
      <c r="E26" s="575">
        <v>0.86708784938790018</v>
      </c>
      <c r="F26" s="563">
        <v>1.3606984382379892</v>
      </c>
      <c r="G26" s="131"/>
      <c r="H26" s="131"/>
      <c r="M26" s="85" t="s">
        <v>623</v>
      </c>
      <c r="N26" s="85" t="s">
        <v>448</v>
      </c>
    </row>
    <row r="27" spans="2:14" s="120" customFormat="1" ht="14.4" x14ac:dyDescent="0.25">
      <c r="B27" s="243"/>
      <c r="C27" s="44"/>
      <c r="D27" s="44"/>
      <c r="E27" s="676"/>
      <c r="F27" s="676"/>
      <c r="G27" s="131"/>
      <c r="H27" s="131"/>
      <c r="I27" s="131"/>
      <c r="M27" s="263"/>
      <c r="N27" s="263"/>
    </row>
    <row r="28" spans="2:14" s="120" customFormat="1" ht="12.45" customHeight="1" x14ac:dyDescent="0.25">
      <c r="C28" s="79"/>
      <c r="D28" s="79"/>
      <c r="E28" s="41"/>
      <c r="F28" s="41"/>
      <c r="G28" s="131"/>
      <c r="H28" s="131"/>
      <c r="I28" s="131"/>
      <c r="M28" s="179" t="s">
        <v>626</v>
      </c>
      <c r="N28" s="179" t="s">
        <v>464</v>
      </c>
    </row>
    <row r="29" spans="2:14" s="120" customFormat="1" x14ac:dyDescent="0.25">
      <c r="B29" s="264" t="str">
        <f>IF(Index!$AJ$5=1,'2.4 Asset quality'!N28,M28)</f>
        <v>Movimiento del riesgo dudoso (incluye riesgo contingente)</v>
      </c>
      <c r="C29" s="113"/>
      <c r="D29" s="113"/>
      <c r="E29" s="114"/>
      <c r="F29" s="114"/>
      <c r="G29" s="131"/>
      <c r="H29" s="131"/>
      <c r="I29" s="131"/>
      <c r="M29" s="179"/>
      <c r="N29" s="179"/>
    </row>
    <row r="30" spans="2:14" s="120" customFormat="1" ht="6.45" hidden="1" customHeight="1" x14ac:dyDescent="0.25">
      <c r="B30" s="265"/>
      <c r="C30" s="266"/>
      <c r="D30" s="266"/>
      <c r="E30" s="266"/>
      <c r="F30" s="267"/>
      <c r="G30" s="131"/>
      <c r="H30" s="131"/>
      <c r="I30" s="131"/>
      <c r="M30" s="73"/>
      <c r="N30" s="73"/>
    </row>
    <row r="31" spans="2:14" s="120" customFormat="1" x14ac:dyDescent="0.25">
      <c r="B31" s="567" t="str">
        <f>IF(Index!$AJ$5=1,'2.4 Asset quality'!N31,M31)</f>
        <v>Saldo al inicio del período</v>
      </c>
      <c r="C31" s="568">
        <v>1811684.7382400001</v>
      </c>
      <c r="D31" s="568">
        <v>1883803.8922899999</v>
      </c>
      <c r="E31" s="568">
        <v>-72119.154049999779</v>
      </c>
      <c r="F31" s="569">
        <v>-3.8283790762492749</v>
      </c>
      <c r="G31" s="131"/>
      <c r="H31" s="131"/>
      <c r="I31" s="476"/>
      <c r="M31" s="73" t="s">
        <v>461</v>
      </c>
      <c r="N31" s="73" t="s">
        <v>216</v>
      </c>
    </row>
    <row r="32" spans="2:14" s="120" customFormat="1" x14ac:dyDescent="0.25">
      <c r="B32" s="46" t="str">
        <f>IF(Index!$AJ$5=1,'2.4 Asset quality'!N32,M32)</f>
        <v xml:space="preserve">  Entradas netas</v>
      </c>
      <c r="C32" s="274">
        <v>131139.04537999973</v>
      </c>
      <c r="D32" s="274">
        <v>135794.73630000011</v>
      </c>
      <c r="E32" s="274">
        <v>-4655.690920000372</v>
      </c>
      <c r="F32" s="576">
        <v>-3.4284767192411185</v>
      </c>
      <c r="G32" s="131"/>
      <c r="H32" s="131"/>
      <c r="I32" s="476"/>
      <c r="M32" s="73" t="s">
        <v>462</v>
      </c>
      <c r="N32" s="73" t="s">
        <v>217</v>
      </c>
    </row>
    <row r="33" spans="2:14" s="120" customFormat="1" x14ac:dyDescent="0.25">
      <c r="B33" s="46" t="str">
        <f>IF(Index!$AJ$5=1,'2.4 Asset quality'!N33,M33)</f>
        <v xml:space="preserve">  Fallidos</v>
      </c>
      <c r="C33" s="274">
        <v>-85975.396930000003</v>
      </c>
      <c r="D33" s="274">
        <v>-42581.157000000007</v>
      </c>
      <c r="E33" s="274">
        <v>-43394.239929999996</v>
      </c>
      <c r="F33" s="576">
        <v>101.90948998872902</v>
      </c>
      <c r="G33" s="131"/>
      <c r="H33" s="131"/>
      <c r="I33" s="476"/>
      <c r="M33" s="73" t="s">
        <v>463</v>
      </c>
      <c r="N33" s="73" t="s">
        <v>218</v>
      </c>
    </row>
    <row r="34" spans="2:14" s="120" customFormat="1" x14ac:dyDescent="0.25">
      <c r="B34" s="570" t="str">
        <f>IF(Index!$AJ$5=1,'2.4 Asset quality'!N34,M34)</f>
        <v>Saldo al cierre del período</v>
      </c>
      <c r="C34" s="298">
        <v>1856848.3866899998</v>
      </c>
      <c r="D34" s="298">
        <v>1977017.47159</v>
      </c>
      <c r="E34" s="268">
        <v>-120169.08490000013</v>
      </c>
      <c r="F34" s="571">
        <v>-6.078301614773042</v>
      </c>
      <c r="G34" s="131"/>
      <c r="H34" s="131"/>
      <c r="I34" s="476"/>
      <c r="M34" s="73" t="s">
        <v>624</v>
      </c>
      <c r="N34" s="73" t="s">
        <v>219</v>
      </c>
    </row>
    <row r="35" spans="2:14" s="120" customFormat="1" x14ac:dyDescent="0.25">
      <c r="C35" s="271"/>
      <c r="D35" s="131"/>
      <c r="E35" s="272"/>
      <c r="F35" s="131"/>
      <c r="G35" s="131"/>
      <c r="H35" s="131"/>
      <c r="I35" s="131"/>
      <c r="M35" s="204"/>
      <c r="N35" s="204"/>
    </row>
    <row r="36" spans="2:14" s="120" customFormat="1" x14ac:dyDescent="0.25">
      <c r="C36" s="273"/>
      <c r="D36" s="273"/>
      <c r="E36" s="274"/>
      <c r="F36" s="131"/>
      <c r="G36" s="131"/>
      <c r="H36" s="131"/>
      <c r="I36" s="131"/>
      <c r="M36" s="204"/>
      <c r="N36" s="204"/>
    </row>
    <row r="37" spans="2:14" s="120" customFormat="1" x14ac:dyDescent="0.25">
      <c r="C37" s="123"/>
      <c r="D37" s="123"/>
      <c r="E37" s="275"/>
      <c r="M37" s="204"/>
      <c r="N37" s="204"/>
    </row>
    <row r="38" spans="2:14" s="120" customFormat="1" x14ac:dyDescent="0.25">
      <c r="C38" s="121"/>
      <c r="D38" s="121"/>
      <c r="M38" s="204"/>
      <c r="N38" s="204"/>
    </row>
    <row r="39" spans="2:14" s="120" customFormat="1" x14ac:dyDescent="0.25">
      <c r="M39" s="204"/>
      <c r="N39" s="204"/>
    </row>
    <row r="40" spans="2:14" s="120" customFormat="1" x14ac:dyDescent="0.25">
      <c r="M40" s="204"/>
      <c r="N40" s="204"/>
    </row>
    <row r="41" spans="2:14" s="120" customFormat="1" x14ac:dyDescent="0.25">
      <c r="M41" s="204"/>
      <c r="N41" s="204"/>
    </row>
    <row r="42" spans="2:14" s="120" customFormat="1" x14ac:dyDescent="0.25">
      <c r="M42" s="204"/>
      <c r="N42" s="204"/>
    </row>
    <row r="43" spans="2:14" s="120" customFormat="1" x14ac:dyDescent="0.25">
      <c r="M43" s="204"/>
      <c r="N43" s="204"/>
    </row>
    <row r="44" spans="2:14" s="120" customFormat="1" x14ac:dyDescent="0.25">
      <c r="M44" s="204"/>
      <c r="N44" s="204"/>
    </row>
    <row r="45" spans="2:14" s="120" customFormat="1" x14ac:dyDescent="0.25">
      <c r="M45" s="204"/>
      <c r="N45" s="204"/>
    </row>
    <row r="46" spans="2:14" s="120" customFormat="1" x14ac:dyDescent="0.25">
      <c r="M46" s="204"/>
      <c r="N46" s="204"/>
    </row>
    <row r="47" spans="2:14" s="120" customFormat="1" x14ac:dyDescent="0.25">
      <c r="M47" s="204"/>
      <c r="N47" s="204"/>
    </row>
    <row r="48" spans="2:14" s="120" customFormat="1" x14ac:dyDescent="0.25">
      <c r="M48" s="204"/>
      <c r="N48" s="204"/>
    </row>
    <row r="49" spans="13:14" s="120" customFormat="1" x14ac:dyDescent="0.25">
      <c r="M49" s="204"/>
      <c r="N49" s="204"/>
    </row>
    <row r="50" spans="13:14" s="120" customFormat="1" x14ac:dyDescent="0.25">
      <c r="M50" s="204"/>
      <c r="N50" s="204"/>
    </row>
    <row r="51" spans="13:14" s="120" customFormat="1" x14ac:dyDescent="0.25">
      <c r="M51" s="204"/>
      <c r="N51" s="204"/>
    </row>
    <row r="52" spans="13:14" s="120" customFormat="1" x14ac:dyDescent="0.25">
      <c r="M52" s="204"/>
      <c r="N52" s="204"/>
    </row>
    <row r="53" spans="13:14" s="120" customFormat="1" x14ac:dyDescent="0.25">
      <c r="M53" s="204"/>
      <c r="N53" s="204"/>
    </row>
    <row r="54" spans="13:14" s="120" customFormat="1" x14ac:dyDescent="0.25">
      <c r="M54" s="204"/>
      <c r="N54" s="204"/>
    </row>
  </sheetData>
  <mergeCells count="2">
    <mergeCell ref="E3:F3"/>
    <mergeCell ref="E27:F27"/>
  </mergeCells>
  <pageMargins left="0.25" right="0.25" top="0.75" bottom="0.75" header="0.3" footer="0.3"/>
  <pageSetup orientation="portrait" r:id="rId1"/>
  <drawing r:id="rId2"/>
</worksheet>
</file>

<file path=docMetadata/LabelInfo.xml><?xml version="1.0" encoding="utf-8"?>
<clbl:labelList xmlns:clbl="http://schemas.microsoft.com/office/2020/mipLabelMetadata">
  <clbl:label id="{8ce290be-5ae8-4434-9797-15177c020e10}" enabled="1" method="Standard" siteId="{c37d7c16-d7c7-4558-93d2-a635b596c203}"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15</vt:i4>
      </vt:variant>
    </vt:vector>
  </HeadingPairs>
  <TitlesOfParts>
    <vt:vector size="33" baseType="lpstr">
      <vt:lpstr>Sheet1</vt:lpstr>
      <vt:lpstr>Opciones</vt:lpstr>
      <vt:lpstr>Menú</vt:lpstr>
      <vt:lpstr>Index</vt:lpstr>
      <vt:lpstr>1.0 Financial highlights</vt:lpstr>
      <vt:lpstr>2.1 Balance sheet</vt:lpstr>
      <vt:lpstr>2.2 Customer funds</vt:lpstr>
      <vt:lpstr>2.3 Customer lending</vt:lpstr>
      <vt:lpstr>2.4 Asset quality</vt:lpstr>
      <vt:lpstr>2.5 Solvency_ratings</vt:lpstr>
      <vt:lpstr>2.6 Shareholders' equity</vt:lpstr>
      <vt:lpstr>3.1 Income statement</vt:lpstr>
      <vt:lpstr>3.2 Fee_income</vt:lpstr>
      <vt:lpstr>3.3 Yields_costs</vt:lpstr>
      <vt:lpstr>3.4 Segments &amp; Geographies</vt:lpstr>
      <vt:lpstr>4.0 Shareholder value</vt:lpstr>
      <vt:lpstr>5.1 APM_calculation</vt:lpstr>
      <vt:lpstr>5.2 APM_definition</vt:lpstr>
      <vt:lpstr>'1.0 Financial highlights'!Print_Area</vt:lpstr>
      <vt:lpstr>'2.1 Balance sheet'!Print_Area</vt:lpstr>
      <vt:lpstr>'2.2 Customer funds'!Print_Area</vt:lpstr>
      <vt:lpstr>'2.3 Customer lending'!Print_Area</vt:lpstr>
      <vt:lpstr>'2.4 Asset quality'!Print_Area</vt:lpstr>
      <vt:lpstr>'2.5 Solvency_ratings'!Print_Area</vt:lpstr>
      <vt:lpstr>'2.6 Shareholders'' equity'!Print_Area</vt:lpstr>
      <vt:lpstr>'3.1 Income statement'!Print_Area</vt:lpstr>
      <vt:lpstr>'3.2 Fee_income'!Print_Area</vt:lpstr>
      <vt:lpstr>'3.3 Yields_costs'!Print_Area</vt:lpstr>
      <vt:lpstr>'3.4 Segments &amp; Geographies'!Print_Area</vt:lpstr>
      <vt:lpstr>'4.0 Shareholder value'!Print_Area</vt:lpstr>
      <vt:lpstr>'5.1 APM_calculation'!Print_Area</vt:lpstr>
      <vt:lpstr>'5.2 APM_definition'!Print_Area</vt:lpstr>
      <vt:lpstr>Index!Print_Area</vt:lpstr>
    </vt:vector>
  </TitlesOfParts>
  <Manager/>
  <Company>Workiva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Felipe Lafita Luna</cp:lastModifiedBy>
  <cp:revision>2</cp:revision>
  <cp:lastPrinted>2026-07-22T13:42:09Z</cp:lastPrinted>
  <dcterms:created xsi:type="dcterms:W3CDTF">2025-04-09T07:59:59Z</dcterms:created>
  <dcterms:modified xsi:type="dcterms:W3CDTF">2026-07-22T13:44:32Z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