
<file path=[Content_Types].xml><?xml version="1.0" encoding="utf-8"?>
<Types xmlns="http://schemas.openxmlformats.org/package/2006/content-types">
  <Default Extension="bin" ContentType="application/vnd.openxmlformats-officedocument.spreadsheetml.customProperty"/>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rinterSettings/printerSettings1.bin" ContentType="application/vnd.openxmlformats-officedocument.spreadsheetml.printerSettings"/>
  <Override PartName="/xl/drawings/drawing1.xml" ContentType="application/vnd.openxmlformats-officedocument.drawing+xml"/>
  <Override PartName="/xl/printerSettings/printerSettings2.bin" ContentType="application/vnd.openxmlformats-officedocument.spreadsheetml.printerSettings"/>
  <Override PartName="/xl/drawings/drawing2.xml" ContentType="application/vnd.openxmlformats-officedocument.drawing+xml"/>
  <Override PartName="/xl/printerSettings/printerSettings3.bin" ContentType="application/vnd.openxmlformats-officedocument.spreadsheetml.printerSettings"/>
  <Override PartName="/xl/drawings/drawing3.xml" ContentType="application/vnd.openxmlformats-officedocument.drawing+xml"/>
  <Override PartName="/xl/printerSettings/printerSettings4.bin" ContentType="application/vnd.openxmlformats-officedocument.spreadsheetml.printerSettings"/>
  <Override PartName="/xl/drawings/drawing4.xml" ContentType="application/vnd.openxmlformats-officedocument.drawing+xml"/>
  <Override PartName="/xl/printerSettings/printerSettings5.bin" ContentType="application/vnd.openxmlformats-officedocument.spreadsheetml.printerSettings"/>
  <Override PartName="/xl/drawings/drawing5.xml" ContentType="application/vnd.openxmlformats-officedocument.drawing+xml"/>
  <Override PartName="/xl/printerSettings/printerSettings6.bin" ContentType="application/vnd.openxmlformats-officedocument.spreadsheetml.printerSettings"/>
  <Override PartName="/xl/drawings/drawing6.xml" ContentType="application/vnd.openxmlformats-officedocument.drawing+xml"/>
  <Override PartName="/xl/printerSettings/printerSettings7.bin" ContentType="application/vnd.openxmlformats-officedocument.spreadsheetml.printerSettings"/>
  <Override PartName="/xl/drawings/drawing7.xml" ContentType="application/vnd.openxmlformats-officedocument.drawing+xml"/>
  <Override PartName="/xl/printerSettings/printerSettings8.bin" ContentType="application/vnd.openxmlformats-officedocument.spreadsheetml.printerSettings"/>
  <Override PartName="/xl/drawings/drawing8.xml" ContentType="application/vnd.openxmlformats-officedocument.drawing+xml"/>
  <Override PartName="/xl/printerSettings/printerSettings9.bin" ContentType="application/vnd.openxmlformats-officedocument.spreadsheetml.printerSettings"/>
  <Override PartName="/xl/drawings/drawing9.xml" ContentType="application/vnd.openxmlformats-officedocument.drawing+xml"/>
  <Override PartName="/xl/printerSettings/printerSettings10.bin" ContentType="application/vnd.openxmlformats-officedocument.spreadsheetml.printerSettings"/>
  <Override PartName="/xl/drawings/drawing10.xml" ContentType="application/vnd.openxmlformats-officedocument.drawing+xml"/>
  <Override PartName="/xl/printerSettings/printerSettings11.bin" ContentType="application/vnd.openxmlformats-officedocument.spreadsheetml.printerSettings"/>
  <Override PartName="/xl/drawings/drawing11.xml" ContentType="application/vnd.openxmlformats-officedocument.drawing+xml"/>
  <Override PartName="/xl/printerSettings/printerSettings12.bin" ContentType="application/vnd.openxmlformats-officedocument.spreadsheetml.printerSettings"/>
  <Override PartName="/xl/drawings/drawing12.xml" ContentType="application/vnd.openxmlformats-officedocument.drawing+xml"/>
  <Override PartName="/xl/printerSettings/printerSettings13.bin" ContentType="application/vnd.openxmlformats-officedocument.spreadsheetml.printerSettings"/>
  <Override PartName="/xl/drawings/drawing13.xml" ContentType="application/vnd.openxmlformats-officedocument.drawing+xml"/>
  <Override PartName="/xl/printerSettings/printerSettings14.bin" ContentType="application/vnd.openxmlformats-officedocument.spreadsheetml.printerSettings"/>
  <Override PartName="/xl/drawings/drawing14.xml" ContentType="application/vnd.openxmlformats-officedocument.drawing+xml"/>
  <Override PartName="/xl/printerSettings/printerSettings15.bin" ContentType="application/vnd.openxmlformats-officedocument.spreadsheetml.printerSettings"/>
  <Override PartName="/xl/drawings/drawing15.xml" ContentType="application/vnd.openxmlformats-officedocument.drawing+xml"/>
  <Override PartName="/xl/calcChain.xml" ContentType="application/vnd.openxmlformats-officedocument.spreadsheetml.calcChain+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11"/>
  <workbookPr showInkAnnotation="0" codeName="ThisWorkbook" autoCompressPictures="0"/>
  <mc:AlternateContent xmlns:mc="http://schemas.openxmlformats.org/markup-compatibility/2006">
    <mc:Choice Requires="x15">
      <x15ac:absPath xmlns:x15ac="http://schemas.microsoft.com/office/spreadsheetml/2010/11/ac" url="Z:\Resultados\2025\4T25\01. Ficheros excel\Triptico\"/>
    </mc:Choice>
  </mc:AlternateContent>
  <xr:revisionPtr revIDLastSave="0" documentId="8_{B1D51B8B-D87B-4836-9677-4A9BF66B758D}" xr6:coauthVersionLast="47" xr6:coauthVersionMax="47" xr10:uidLastSave="{00000000-0000-0000-0000-000000000000}"/>
  <bookViews>
    <workbookView xWindow="-108" yWindow="-108" windowWidth="23256" windowHeight="12456" tabRatio="900" firstSheet="3" activeTab="3" xr2:uid="{00000000-000D-0000-FFFF-FFFF00000000}"/>
  </bookViews>
  <sheets>
    <sheet name="Sheet1" sheetId="1" state="hidden" r:id="rId1"/>
    <sheet name="Opciones" sheetId="2" state="hidden" r:id="rId2"/>
    <sheet name="Menú" sheetId="3" state="hidden" r:id="rId3"/>
    <sheet name="Index" sheetId="19" r:id="rId4"/>
    <sheet name="1.0 Financial highlights" sheetId="4" r:id="rId5"/>
    <sheet name="2.1 Balance sheet" sheetId="5" r:id="rId6"/>
    <sheet name="2.2 Customer funds" sheetId="6" r:id="rId7"/>
    <sheet name="2.3 Customer lending" sheetId="7" r:id="rId8"/>
    <sheet name="2.4 Asset quality" sheetId="8" r:id="rId9"/>
    <sheet name="2.5 Solvency_ratings" sheetId="15" r:id="rId10"/>
    <sheet name="2.6 Shareholders' equity" sheetId="16" r:id="rId11"/>
    <sheet name="3.1 Income statement" sheetId="10" r:id="rId12"/>
    <sheet name="3.2 Fee_income" sheetId="11" r:id="rId13"/>
    <sheet name="3.3 Yields_costs" sheetId="13" r:id="rId14"/>
    <sheet name="3.4 Segments &amp; Geographies" sheetId="21" r:id="rId15"/>
    <sheet name="4.0 Shareholder value" sheetId="17" r:id="rId16"/>
    <sheet name="5.1 APM_calculation" sheetId="18" r:id="rId17"/>
    <sheet name="5.2 APM_definition" sheetId="20" r:id="rId18"/>
  </sheets>
  <definedNames>
    <definedName name="_r_EVO">#REF!</definedName>
    <definedName name="aa">#REF!</definedName>
    <definedName name="aaa">#REF!</definedName>
    <definedName name="ana">#REF!</definedName>
    <definedName name="año">#REF!</definedName>
    <definedName name="_xlnm.Print_Area" localSheetId="4">'1.0 Financial highlights'!$A$1:$G$51</definedName>
    <definedName name="_xlnm.Print_Area" localSheetId="5">'2.1 Balance sheet'!$A$1:$K$45</definedName>
    <definedName name="_xlnm.Print_Area" localSheetId="6">'2.2 Customer funds'!$A$1:$G$40</definedName>
    <definedName name="_xlnm.Print_Area" localSheetId="7">'2.3 Customer lending'!$A$1:$G$27</definedName>
    <definedName name="_xlnm.Print_Area" localSheetId="8">'2.4 Asset quality'!$A$1:$G$35</definedName>
    <definedName name="_xlnm.Print_Area" localSheetId="9">'2.5 Solvency_ratings'!$A$1:$H$44</definedName>
    <definedName name="_xlnm.Print_Area" localSheetId="10">'2.6 Shareholders'' equity'!$A$1:$D$25</definedName>
    <definedName name="_xlnm.Print_Area" localSheetId="11">'3.1 Income statement'!$A$1:$J$64</definedName>
    <definedName name="_xlnm.Print_Area" localSheetId="12">'3.2 Fee_income'!$A$1:$J$58</definedName>
    <definedName name="_xlnm.Print_Area" localSheetId="13">'3.3 Yields_costs'!$A$1:$R$68</definedName>
    <definedName name="_xlnm.Print_Area" localSheetId="14">'3.4 Segments &amp; Geographies'!$A$1:$K$61</definedName>
    <definedName name="_xlnm.Print_Area" localSheetId="15">'4.0 Shareholder value'!$A$1:$D$27</definedName>
    <definedName name="_xlnm.Print_Area" localSheetId="16">'5.1 APM_calculation'!$A$1:$G$60</definedName>
    <definedName name="_xlnm.Print_Area" localSheetId="17">'5.2 APM_definition'!$A$1:$E$20</definedName>
    <definedName name="_xlnm.Print_Area" localSheetId="3">Index!$A$1:$E$37</definedName>
    <definedName name="BB">#REF!</definedName>
    <definedName name="entidad">#REF!</definedName>
    <definedName name="escenario">#REF!</definedName>
    <definedName name="mes">#REF!</definedName>
    <definedName name="nuevo">#REF!</definedName>
    <definedName name="Plusvalías">#REF!</definedName>
    <definedName name="tiponegocio">#REF!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1" i="21" l="1"/>
  <c r="E21" i="21"/>
  <c r="J21" i="21" l="1"/>
  <c r="J36" i="21" s="1"/>
  <c r="J51" i="21" s="1"/>
  <c r="E36" i="21"/>
  <c r="E51" i="21" s="1"/>
  <c r="I21" i="21" l="1"/>
  <c r="I36" i="21" s="1"/>
  <c r="I51" i="21" s="1"/>
  <c r="F36" i="21"/>
  <c r="F51" i="21" s="1"/>
  <c r="D4" i="5" l="1"/>
  <c r="D4" i="6" s="1"/>
  <c r="C4" i="5"/>
  <c r="C4" i="6" s="1"/>
  <c r="C5" i="7" l="1"/>
  <c r="C4" i="8" s="1"/>
  <c r="C4" i="15" s="1"/>
  <c r="D5" i="7"/>
  <c r="D4" i="8" s="1"/>
  <c r="D4" i="15" s="1"/>
  <c r="AJ5" i="19" l="1"/>
  <c r="E41" i="15" l="1"/>
  <c r="B9" i="21"/>
  <c r="G37" i="10"/>
  <c r="E37" i="10"/>
  <c r="F37" i="10"/>
  <c r="B18" i="19"/>
  <c r="C37" i="10"/>
  <c r="D37" i="10"/>
  <c r="C4" i="10"/>
  <c r="B54" i="11"/>
  <c r="B25" i="11"/>
  <c r="B29" i="6"/>
  <c r="B5" i="15"/>
  <c r="B26" i="21"/>
  <c r="B41" i="21" s="1"/>
  <c r="B56" i="21" s="1"/>
  <c r="B8" i="21"/>
  <c r="B25" i="21"/>
  <c r="B40" i="21" s="1"/>
  <c r="B55" i="21" s="1"/>
  <c r="B21" i="21"/>
  <c r="B36" i="21" s="1"/>
  <c r="B51" i="21" s="1"/>
  <c r="B61" i="21"/>
  <c r="B24" i="21"/>
  <c r="B39" i="21" s="1"/>
  <c r="B54" i="21" s="1"/>
  <c r="B18" i="21"/>
  <c r="B10" i="21"/>
  <c r="B2" i="21"/>
  <c r="B11" i="21"/>
  <c r="B48" i="21"/>
  <c r="B23" i="21"/>
  <c r="B38" i="21" s="1"/>
  <c r="B53" i="21" s="1"/>
  <c r="B12" i="21"/>
  <c r="B33" i="21"/>
  <c r="B22" i="21"/>
  <c r="B37" i="21" s="1"/>
  <c r="B52" i="21" s="1"/>
  <c r="B29" i="21"/>
  <c r="B44" i="21" s="1"/>
  <c r="B59" i="21" s="1"/>
  <c r="H21" i="21"/>
  <c r="H36" i="21" s="1"/>
  <c r="H51" i="21" s="1"/>
  <c r="B5" i="21"/>
  <c r="B14" i="21"/>
  <c r="B27" i="21"/>
  <c r="B42" i="21" s="1"/>
  <c r="B57" i="21" s="1"/>
  <c r="B7" i="21"/>
  <c r="B28" i="21"/>
  <c r="B43" i="21" s="1"/>
  <c r="B58" i="21" s="1"/>
  <c r="G21" i="21"/>
  <c r="G36" i="21" s="1"/>
  <c r="G51" i="21" s="1"/>
  <c r="B6" i="21"/>
  <c r="B13" i="21"/>
  <c r="B55" i="11"/>
  <c r="B26" i="11"/>
  <c r="B20" i="11"/>
  <c r="B56" i="11"/>
  <c r="B27" i="11"/>
  <c r="B57" i="11"/>
  <c r="B28" i="11"/>
  <c r="O38" i="13"/>
  <c r="C5" i="11"/>
  <c r="C5" i="21" s="1"/>
  <c r="C4" i="13"/>
  <c r="H37" i="10"/>
  <c r="I37" i="10"/>
  <c r="B23" i="16"/>
  <c r="B22" i="19"/>
  <c r="B20" i="19"/>
  <c r="B34" i="13"/>
  <c r="B67" i="13"/>
  <c r="D4" i="10"/>
  <c r="D5" i="11" s="1"/>
  <c r="B2" i="10"/>
  <c r="B4" i="10"/>
  <c r="B2" i="13"/>
  <c r="B25" i="18"/>
  <c r="B20" i="18"/>
  <c r="B17" i="18"/>
  <c r="B7" i="4"/>
  <c r="B55" i="13"/>
  <c r="B56" i="13"/>
  <c r="C19" i="20"/>
  <c r="D19" i="20"/>
  <c r="B19" i="20"/>
  <c r="D59" i="18"/>
  <c r="C17" i="20"/>
  <c r="D56" i="18"/>
  <c r="D18" i="20"/>
  <c r="C58" i="18"/>
  <c r="C54" i="18"/>
  <c r="C57" i="18"/>
  <c r="B57" i="18"/>
  <c r="B53" i="18"/>
  <c r="C18" i="20"/>
  <c r="D50" i="18"/>
  <c r="D58" i="18"/>
  <c r="D54" i="18"/>
  <c r="D55" i="18"/>
  <c r="C55" i="18"/>
  <c r="D53" i="18"/>
  <c r="C49" i="18"/>
  <c r="C53" i="18"/>
  <c r="B18" i="20"/>
  <c r="D57" i="18"/>
  <c r="F34" i="11"/>
  <c r="G34" i="11"/>
  <c r="E34" i="11"/>
  <c r="B20" i="6"/>
  <c r="B21" i="6"/>
  <c r="B14" i="5"/>
  <c r="C38" i="13"/>
  <c r="B27" i="15"/>
  <c r="B25" i="15"/>
  <c r="B28" i="15"/>
  <c r="B26" i="15"/>
  <c r="B34" i="15"/>
  <c r="B33" i="15"/>
  <c r="C39" i="15"/>
  <c r="E40" i="15"/>
  <c r="E42" i="15"/>
  <c r="B5" i="18"/>
  <c r="B8" i="4"/>
  <c r="L38" i="13"/>
  <c r="N39" i="13"/>
  <c r="F39" i="13"/>
  <c r="C5" i="13"/>
  <c r="D34" i="11"/>
  <c r="M39" i="13"/>
  <c r="E39" i="13"/>
  <c r="B7" i="13"/>
  <c r="E39" i="15"/>
  <c r="F38" i="13"/>
  <c r="L39" i="13"/>
  <c r="D39" i="13"/>
  <c r="I34" i="11"/>
  <c r="D39" i="15"/>
  <c r="K39" i="13"/>
  <c r="G5" i="13"/>
  <c r="H34" i="11"/>
  <c r="J39" i="13"/>
  <c r="D5" i="13"/>
  <c r="C34" i="11"/>
  <c r="B44" i="15"/>
  <c r="O39" i="13"/>
  <c r="I39" i="13"/>
  <c r="H5" i="13"/>
  <c r="Q39" i="13"/>
  <c r="H39" i="13"/>
  <c r="F5" i="13"/>
  <c r="B11" i="6"/>
  <c r="P39" i="13"/>
  <c r="G39" i="13"/>
  <c r="E5" i="13"/>
  <c r="B37" i="6"/>
  <c r="I38" i="13"/>
  <c r="D8" i="20"/>
  <c r="C39" i="13"/>
  <c r="D32" i="18"/>
  <c r="B6" i="7"/>
  <c r="B16" i="7"/>
  <c r="B24" i="7"/>
  <c r="B19" i="7"/>
  <c r="B20" i="7"/>
  <c r="B18" i="7"/>
  <c r="B25" i="7"/>
  <c r="B13" i="7"/>
  <c r="B26" i="7"/>
  <c r="B8" i="7"/>
  <c r="B12" i="7"/>
  <c r="B7" i="7"/>
  <c r="B17" i="7"/>
  <c r="B14" i="7"/>
  <c r="B21" i="7"/>
  <c r="B11" i="7"/>
  <c r="B23" i="7"/>
  <c r="B15" i="7"/>
  <c r="B9" i="7"/>
  <c r="B7" i="18"/>
  <c r="B6" i="18"/>
  <c r="B4" i="16"/>
  <c r="B18" i="4"/>
  <c r="D52" i="18"/>
  <c r="D40" i="18"/>
  <c r="B2" i="18"/>
  <c r="D10" i="18"/>
  <c r="D14" i="18"/>
  <c r="D18" i="18"/>
  <c r="D22" i="18"/>
  <c r="D9" i="18"/>
  <c r="C18" i="18"/>
  <c r="D7" i="18"/>
  <c r="C11" i="18"/>
  <c r="C15" i="18"/>
  <c r="D19" i="18"/>
  <c r="C23" i="18"/>
  <c r="C17" i="18"/>
  <c r="C10" i="18"/>
  <c r="B8" i="18"/>
  <c r="D11" i="18"/>
  <c r="D15" i="18"/>
  <c r="D23" i="18"/>
  <c r="D13" i="18"/>
  <c r="D21" i="18"/>
  <c r="C14" i="18"/>
  <c r="C8" i="18"/>
  <c r="C12" i="18"/>
  <c r="D16" i="18"/>
  <c r="C20" i="18"/>
  <c r="D24" i="18"/>
  <c r="C21" i="18"/>
  <c r="B14" i="18"/>
  <c r="D8" i="18"/>
  <c r="D12" i="18"/>
  <c r="D20" i="18"/>
  <c r="C9" i="18"/>
  <c r="D17" i="18"/>
  <c r="C22" i="18"/>
  <c r="C46" i="18"/>
  <c r="C34" i="18"/>
  <c r="E5" i="18"/>
  <c r="C37" i="18"/>
  <c r="D30" i="18"/>
  <c r="C30" i="18"/>
  <c r="D46" i="18"/>
  <c r="F5" i="18"/>
  <c r="D51" i="18"/>
  <c r="B46" i="18"/>
  <c r="D39" i="18"/>
  <c r="D33" i="18"/>
  <c r="D5" i="18"/>
  <c r="D41" i="18"/>
  <c r="C51" i="18"/>
  <c r="D45" i="18"/>
  <c r="C39" i="18"/>
  <c r="C33" i="18"/>
  <c r="C5" i="18"/>
  <c r="D26" i="18"/>
  <c r="C28" i="18"/>
  <c r="C41" i="18"/>
  <c r="D34" i="18"/>
  <c r="D44" i="18"/>
  <c r="D38" i="18"/>
  <c r="D29" i="18"/>
  <c r="D4" i="18"/>
  <c r="C36" i="18"/>
  <c r="C25" i="18"/>
  <c r="B28" i="18"/>
  <c r="B41" i="18"/>
  <c r="C50" i="18"/>
  <c r="C44" i="18"/>
  <c r="C38" i="18"/>
  <c r="C32" i="18"/>
  <c r="F4" i="18"/>
  <c r="C31" i="18"/>
  <c r="B36" i="18"/>
  <c r="D27" i="18"/>
  <c r="D49" i="18"/>
  <c r="D43" i="18"/>
  <c r="D37" i="18"/>
  <c r="D31" i="18"/>
  <c r="E4" i="18"/>
  <c r="C43" i="18"/>
  <c r="D28" i="18"/>
  <c r="D47" i="18"/>
  <c r="D35" i="18"/>
  <c r="B49" i="18"/>
  <c r="D42" i="18"/>
  <c r="D36" i="18"/>
  <c r="B31" i="18"/>
  <c r="C29" i="18"/>
  <c r="C26" i="18"/>
  <c r="C4" i="18"/>
  <c r="D48" i="18"/>
  <c r="C42" i="18"/>
  <c r="D25" i="18"/>
  <c r="B4" i="18"/>
  <c r="C47" i="18"/>
  <c r="D17" i="20"/>
  <c r="D13" i="20"/>
  <c r="D9" i="20"/>
  <c r="D5" i="20"/>
  <c r="B13" i="20"/>
  <c r="B9" i="20"/>
  <c r="B5" i="20"/>
  <c r="D12" i="20"/>
  <c r="D4" i="20"/>
  <c r="C16" i="20"/>
  <c r="C8" i="20"/>
  <c r="B12" i="20"/>
  <c r="D15" i="20"/>
  <c r="D7" i="20"/>
  <c r="C15" i="20"/>
  <c r="C7" i="20"/>
  <c r="B11" i="20"/>
  <c r="D14" i="20"/>
  <c r="D6" i="20"/>
  <c r="C14" i="20"/>
  <c r="C6" i="20"/>
  <c r="B10" i="20"/>
  <c r="C13" i="20"/>
  <c r="C9" i="20"/>
  <c r="C5" i="20"/>
  <c r="B17" i="20"/>
  <c r="C12" i="20"/>
  <c r="C4" i="20"/>
  <c r="B4" i="20"/>
  <c r="D11" i="20"/>
  <c r="B2" i="20"/>
  <c r="B15" i="20"/>
  <c r="B7" i="20"/>
  <c r="D10" i="20"/>
  <c r="C10" i="20"/>
  <c r="B14" i="20"/>
  <c r="B6" i="20"/>
  <c r="B8" i="20"/>
  <c r="D16" i="20"/>
  <c r="C11" i="20"/>
  <c r="B16" i="20"/>
  <c r="B36" i="6"/>
  <c r="B39" i="6"/>
  <c r="B38" i="6"/>
  <c r="B26" i="17"/>
  <c r="B24" i="17"/>
  <c r="B23" i="17"/>
  <c r="B10" i="17"/>
  <c r="B60" i="13"/>
  <c r="B47" i="13"/>
  <c r="B27" i="13"/>
  <c r="B14" i="13"/>
  <c r="B21" i="17"/>
  <c r="B58" i="13"/>
  <c r="B25" i="13"/>
  <c r="B12" i="13"/>
  <c r="B7" i="17"/>
  <c r="B57" i="13"/>
  <c r="B24" i="13"/>
  <c r="B19" i="17"/>
  <c r="B43" i="13"/>
  <c r="B10" i="13"/>
  <c r="B5" i="17"/>
  <c r="B22" i="13"/>
  <c r="B17" i="17"/>
  <c r="B41" i="13"/>
  <c r="B8" i="13"/>
  <c r="B2" i="17"/>
  <c r="B53" i="13"/>
  <c r="B20" i="13"/>
  <c r="B14" i="17"/>
  <c r="B66" i="13"/>
  <c r="B33" i="13"/>
  <c r="B50" i="13"/>
  <c r="B49" i="13"/>
  <c r="B30" i="13"/>
  <c r="B16" i="13"/>
  <c r="B48" i="13"/>
  <c r="B15" i="13"/>
  <c r="B22" i="17"/>
  <c r="B9" i="17"/>
  <c r="B59" i="13"/>
  <c r="B46" i="13"/>
  <c r="B26" i="13"/>
  <c r="B13" i="13"/>
  <c r="B8" i="17"/>
  <c r="B45" i="13"/>
  <c r="B20" i="17"/>
  <c r="B44" i="13"/>
  <c r="B11" i="13"/>
  <c r="B6" i="17"/>
  <c r="B23" i="13"/>
  <c r="B18" i="17"/>
  <c r="B42" i="13"/>
  <c r="B9" i="13"/>
  <c r="B4" i="17"/>
  <c r="B54" i="13"/>
  <c r="B21" i="13"/>
  <c r="B16" i="17"/>
  <c r="B36" i="13"/>
  <c r="B52" i="13"/>
  <c r="B19" i="13"/>
  <c r="B13" i="17"/>
  <c r="B64" i="13"/>
  <c r="B31" i="13"/>
  <c r="B12" i="17"/>
  <c r="B63" i="13"/>
  <c r="B11" i="17"/>
  <c r="B61" i="13"/>
  <c r="B28" i="13"/>
  <c r="B2" i="15"/>
  <c r="B51" i="11"/>
  <c r="B39" i="11"/>
  <c r="B16" i="11"/>
  <c r="B2" i="8"/>
  <c r="B38" i="11"/>
  <c r="B15" i="11"/>
  <c r="B37" i="11"/>
  <c r="B14" i="11"/>
  <c r="B35" i="11"/>
  <c r="B13" i="11"/>
  <c r="B34" i="11"/>
  <c r="B12" i="11"/>
  <c r="B32" i="11"/>
  <c r="B11" i="11"/>
  <c r="B22" i="11"/>
  <c r="B10" i="11"/>
  <c r="B21" i="11"/>
  <c r="B9" i="11"/>
  <c r="B8" i="11"/>
  <c r="B19" i="11"/>
  <c r="B6" i="11"/>
  <c r="B50" i="11"/>
  <c r="B49" i="11"/>
  <c r="B48" i="11"/>
  <c r="B47" i="11"/>
  <c r="B46" i="11"/>
  <c r="B45" i="11"/>
  <c r="B44" i="11"/>
  <c r="B43" i="11"/>
  <c r="B42" i="11"/>
  <c r="B41" i="11"/>
  <c r="B18" i="11"/>
  <c r="B5" i="11"/>
  <c r="B40" i="11"/>
  <c r="B17" i="11"/>
  <c r="B2" i="11"/>
  <c r="B35" i="10"/>
  <c r="B40" i="10"/>
  <c r="B10" i="10"/>
  <c r="B56" i="10"/>
  <c r="B24" i="10"/>
  <c r="B51" i="10"/>
  <c r="B39" i="10"/>
  <c r="B21" i="10"/>
  <c r="B9" i="10"/>
  <c r="B13" i="10"/>
  <c r="B41" i="10"/>
  <c r="B62" i="10"/>
  <c r="B50" i="10"/>
  <c r="B38" i="10"/>
  <c r="B20" i="10"/>
  <c r="B8" i="10"/>
  <c r="B14" i="10"/>
  <c r="B11" i="10"/>
  <c r="B49" i="10"/>
  <c r="B37" i="10"/>
  <c r="B7" i="10"/>
  <c r="B15" i="10"/>
  <c r="B12" i="10"/>
  <c r="B48" i="10"/>
  <c r="B18" i="10"/>
  <c r="B5" i="10"/>
  <c r="B44" i="10"/>
  <c r="B42" i="10"/>
  <c r="B47" i="10"/>
  <c r="B29" i="10"/>
  <c r="B17" i="10"/>
  <c r="B53" i="10"/>
  <c r="B46" i="10"/>
  <c r="B16" i="10"/>
  <c r="B6" i="10"/>
  <c r="B45" i="10"/>
  <c r="B43" i="10"/>
  <c r="B23" i="10"/>
  <c r="B57" i="10"/>
  <c r="B54" i="10"/>
  <c r="B15" i="15"/>
  <c r="B17" i="15"/>
  <c r="B14" i="15"/>
  <c r="B31" i="15"/>
  <c r="B12" i="15"/>
  <c r="B30" i="15"/>
  <c r="B11" i="15"/>
  <c r="B9" i="15"/>
  <c r="B4" i="15"/>
  <c r="B8" i="15"/>
  <c r="B6" i="15"/>
  <c r="B7" i="15"/>
  <c r="B23" i="15"/>
  <c r="B21" i="15"/>
  <c r="B19" i="15"/>
  <c r="B29" i="8"/>
  <c r="B5" i="8"/>
  <c r="B13" i="8"/>
  <c r="B26" i="8"/>
  <c r="B10" i="8"/>
  <c r="B34" i="8"/>
  <c r="B18" i="8"/>
  <c r="B4" i="8"/>
  <c r="B12" i="8"/>
  <c r="B24" i="8"/>
  <c r="B22" i="8"/>
  <c r="B33" i="8"/>
  <c r="B5" i="7"/>
  <c r="B31" i="8"/>
  <c r="B11" i="8"/>
  <c r="B6" i="8"/>
  <c r="B32" i="8"/>
  <c r="B8" i="8"/>
  <c r="B20" i="8"/>
  <c r="B7" i="8"/>
  <c r="B5" i="5"/>
  <c r="B8" i="16"/>
  <c r="B9" i="16"/>
  <c r="B6" i="16"/>
  <c r="B2" i="16"/>
  <c r="B21" i="16"/>
  <c r="B10" i="16"/>
  <c r="B20" i="16"/>
  <c r="B19" i="16"/>
  <c r="B18" i="16"/>
  <c r="B13" i="16"/>
  <c r="B11" i="16"/>
  <c r="B26" i="6"/>
  <c r="B42" i="5"/>
  <c r="B28" i="5"/>
  <c r="B13" i="5"/>
  <c r="B19" i="6"/>
  <c r="B7" i="6"/>
  <c r="B10" i="5"/>
  <c r="B2" i="6"/>
  <c r="B13" i="6"/>
  <c r="B30" i="6"/>
  <c r="B17" i="5"/>
  <c r="B30" i="5"/>
  <c r="B28" i="6"/>
  <c r="B15" i="5"/>
  <c r="B22" i="6"/>
  <c r="B25" i="6"/>
  <c r="B41" i="5"/>
  <c r="B27" i="5"/>
  <c r="B12" i="5"/>
  <c r="B18" i="6"/>
  <c r="B6" i="6"/>
  <c r="B38" i="5"/>
  <c r="B16" i="6"/>
  <c r="B7" i="5"/>
  <c r="B6" i="5"/>
  <c r="B4" i="5"/>
  <c r="B2" i="7"/>
  <c r="B29" i="5"/>
  <c r="B40" i="5"/>
  <c r="B26" i="5"/>
  <c r="B11" i="5"/>
  <c r="B17" i="6"/>
  <c r="B5" i="6"/>
  <c r="B25" i="5"/>
  <c r="B4" i="6"/>
  <c r="B14" i="6"/>
  <c r="B32" i="6"/>
  <c r="B34" i="5"/>
  <c r="B19" i="5"/>
  <c r="B12" i="6"/>
  <c r="B31" i="5"/>
  <c r="B36" i="5"/>
  <c r="B23" i="5"/>
  <c r="B9" i="5"/>
  <c r="B15" i="6"/>
  <c r="B32" i="5"/>
  <c r="B16" i="5"/>
  <c r="B9" i="6"/>
  <c r="B44" i="5"/>
  <c r="B8" i="6"/>
  <c r="B35" i="5"/>
  <c r="B21" i="5"/>
  <c r="B8" i="5"/>
  <c r="B20" i="5"/>
  <c r="B31" i="6"/>
  <c r="B33" i="5"/>
  <c r="B18" i="5"/>
  <c r="B10" i="6"/>
  <c r="B27" i="6"/>
  <c r="B2" i="5"/>
  <c r="B4" i="19"/>
  <c r="B6" i="4"/>
  <c r="B26" i="19"/>
  <c r="B17" i="19"/>
  <c r="B9" i="19"/>
  <c r="B12" i="19"/>
  <c r="B14" i="19"/>
  <c r="B6" i="19"/>
  <c r="B8" i="19"/>
  <c r="B19" i="19"/>
  <c r="B11" i="19"/>
  <c r="B16" i="19"/>
  <c r="B25" i="19"/>
  <c r="B10" i="19"/>
  <c r="B13" i="19"/>
  <c r="B24" i="19"/>
  <c r="C21" i="21" l="1"/>
  <c r="C36" i="21" s="1"/>
  <c r="C51" i="21" s="1"/>
  <c r="E7" i="18"/>
  <c r="F4" i="13"/>
  <c r="D5" i="21"/>
  <c r="B50" i="4"/>
  <c r="B25" i="4"/>
  <c r="B14" i="4"/>
  <c r="B26" i="4"/>
  <c r="B38" i="4"/>
  <c r="B2" i="4"/>
  <c r="B15" i="4"/>
  <c r="B27" i="4"/>
  <c r="B39" i="4"/>
  <c r="B4" i="4"/>
  <c r="B16" i="4"/>
  <c r="B28" i="4"/>
  <c r="B40" i="4"/>
  <c r="B37" i="4"/>
  <c r="B5" i="4"/>
  <c r="B17" i="4"/>
  <c r="B29" i="4"/>
  <c r="B41" i="4"/>
  <c r="B30" i="4"/>
  <c r="B42" i="4"/>
  <c r="B43" i="4"/>
  <c r="B44" i="4"/>
  <c r="B13" i="4"/>
  <c r="B9" i="4"/>
  <c r="B19" i="4"/>
  <c r="B31" i="4"/>
  <c r="B20" i="4"/>
  <c r="B32" i="4"/>
  <c r="B10" i="4"/>
  <c r="B21" i="4"/>
  <c r="B33" i="4"/>
  <c r="B45" i="4"/>
  <c r="B46" i="4"/>
  <c r="B47" i="4"/>
  <c r="B22" i="4"/>
  <c r="B34" i="4"/>
  <c r="B11" i="4"/>
  <c r="B23" i="4"/>
  <c r="B35" i="4"/>
  <c r="B12" i="4"/>
  <c r="B24" i="4"/>
  <c r="B36" i="4"/>
  <c r="B48" i="4"/>
  <c r="B49" i="4"/>
  <c r="I15" i="3"/>
  <c r="I14" i="3"/>
  <c r="I13" i="3"/>
  <c r="D21" i="21" l="1"/>
  <c r="D36" i="21" s="1"/>
  <c r="D51" i="21" s="1"/>
  <c r="F7" i="18"/>
  <c r="C29" i="11" l="1"/>
  <c r="D29" i="11"/>
  <c r="E29" i="11" l="1"/>
</calcChain>
</file>

<file path=xl/sharedStrings.xml><?xml version="1.0" encoding="utf-8"?>
<sst xmlns="http://schemas.openxmlformats.org/spreadsheetml/2006/main" count="1415" uniqueCount="974">
  <si>
    <t>Mes</t>
  </si>
  <si>
    <t>Año</t>
  </si>
  <si>
    <t>Escenario</t>
  </si>
  <si>
    <t>Entidad</t>
  </si>
  <si>
    <t>Tipo Negocio</t>
  </si>
  <si>
    <t>Incremento</t>
  </si>
  <si>
    <t>Plusvalía</t>
  </si>
  <si>
    <t>Tipo</t>
  </si>
  <si>
    <t>FFV</t>
  </si>
  <si>
    <t>Participaciones</t>
  </si>
  <si>
    <t>Dividendos</t>
  </si>
  <si>
    <t>EVO</t>
  </si>
  <si>
    <t>Enero</t>
  </si>
  <si>
    <t>01</t>
  </si>
  <si>
    <t>Real</t>
  </si>
  <si>
    <t>Bankinter S.A.</t>
  </si>
  <si>
    <t>0128</t>
  </si>
  <si>
    <t xml:space="preserve">Negocio en España – Euros </t>
  </si>
  <si>
    <t>EURO_ESP</t>
  </si>
  <si>
    <t>Incremento 1</t>
  </si>
  <si>
    <t xml:space="preserve">Plusvalía Activo Material de Uso Propio </t>
  </si>
  <si>
    <t>Grupo</t>
  </si>
  <si>
    <t>Anunciado</t>
  </si>
  <si>
    <t>Total</t>
  </si>
  <si>
    <t>Totc2</t>
  </si>
  <si>
    <t>Febrero</t>
  </si>
  <si>
    <t>02</t>
  </si>
  <si>
    <t>Presupuesto</t>
  </si>
  <si>
    <t>Intermobiliaria, S.A.</t>
  </si>
  <si>
    <t>2001</t>
  </si>
  <si>
    <t xml:space="preserve">Negocio en España – Moneda ptgranjera  </t>
  </si>
  <si>
    <t>DIVISA_ESP</t>
  </si>
  <si>
    <t>Incremento 2</t>
  </si>
  <si>
    <t xml:space="preserve">Plusvalía Otro Activo Intangible </t>
  </si>
  <si>
    <t>Multigrupo</t>
  </si>
  <si>
    <t>Pagado</t>
  </si>
  <si>
    <t>Total Sin EVO</t>
  </si>
  <si>
    <t>Totc2_sinEVO</t>
  </si>
  <si>
    <t>Marzo</t>
  </si>
  <si>
    <t>03</t>
  </si>
  <si>
    <t>Saldos_Medios</t>
  </si>
  <si>
    <t>Hispamarket, S.A.</t>
  </si>
  <si>
    <t>2003</t>
  </si>
  <si>
    <t>Negocio en el ptgranjero – Euros</t>
  </si>
  <si>
    <t>EURO_ptg</t>
  </si>
  <si>
    <t>Incremento 3</t>
  </si>
  <si>
    <t>Asociadas</t>
  </si>
  <si>
    <t>Totc2_EVO</t>
  </si>
  <si>
    <t>Abril</t>
  </si>
  <si>
    <t>04</t>
  </si>
  <si>
    <t>Carga_Previa</t>
  </si>
  <si>
    <t>Bankinter Capital Riesgo, SGECR, S.A.</t>
  </si>
  <si>
    <t>2014</t>
  </si>
  <si>
    <t>Negocio en el ptgranjero – Moneda ptgranjera</t>
  </si>
  <si>
    <t>DIVISA_ptg</t>
  </si>
  <si>
    <t>Incremento 4</t>
  </si>
  <si>
    <t>Otros instrumentos de capital</t>
  </si>
  <si>
    <t>Mayo</t>
  </si>
  <si>
    <t>05</t>
  </si>
  <si>
    <t>Bankinter Emisiones, S.A.</t>
  </si>
  <si>
    <t>2016</t>
  </si>
  <si>
    <t>Junio</t>
  </si>
  <si>
    <t>06</t>
  </si>
  <si>
    <t>Bankinter Sociedad de Financiación, S.A.</t>
  </si>
  <si>
    <t>2017</t>
  </si>
  <si>
    <t>Julio</t>
  </si>
  <si>
    <t>07</t>
  </si>
  <si>
    <t>Bankinter Capital Riesgo I Fondo Capital</t>
  </si>
  <si>
    <t>2018</t>
  </si>
  <si>
    <t>Agosto</t>
  </si>
  <si>
    <t>08</t>
  </si>
  <si>
    <t>Arroyo Business Consulting Development, S. L.</t>
  </si>
  <si>
    <t>2019</t>
  </si>
  <si>
    <t>Septiembre</t>
  </si>
  <si>
    <t>09</t>
  </si>
  <si>
    <t>Bankinter Gestión de Activos, S.G.I.I.C.</t>
  </si>
  <si>
    <t>2020</t>
  </si>
  <si>
    <t>Octubre</t>
  </si>
  <si>
    <t>10</t>
  </si>
  <si>
    <t>Canarias Excelencia en SIM</t>
  </si>
  <si>
    <t>2022</t>
  </si>
  <si>
    <t>Noviembre</t>
  </si>
  <si>
    <t>11</t>
  </si>
  <si>
    <t>Relanza Gestión, S.A.</t>
  </si>
  <si>
    <t>2023</t>
  </si>
  <si>
    <t>Diciembre</t>
  </si>
  <si>
    <t>12</t>
  </si>
  <si>
    <t>Gneis Global Services, S.A.</t>
  </si>
  <si>
    <t>2024</t>
  </si>
  <si>
    <t>Bankinter Consultoría, Asesoramiento, y Atención Telefónica, S.A.</t>
  </si>
  <si>
    <t>4020</t>
  </si>
  <si>
    <t>Bankinter  Servicios de Consultoría, S.A.</t>
  </si>
  <si>
    <t>4030</t>
  </si>
  <si>
    <t>Bankinter Consumer Finance, E.F.C.,S.A.</t>
  </si>
  <si>
    <t>8832</t>
  </si>
  <si>
    <t>Línea Directa Aseguradora, S.A. Compañía de Seguros y Reaseguros</t>
  </si>
  <si>
    <t>F001</t>
  </si>
  <si>
    <t>Mercavalor, S.V., S.A.</t>
  </si>
  <si>
    <t>F002</t>
  </si>
  <si>
    <t>Helena Activos Líquidos, S.L.</t>
  </si>
  <si>
    <t>F003</t>
  </si>
  <si>
    <t>Eurobits Technologies, S.L.</t>
  </si>
  <si>
    <t>F004</t>
  </si>
  <si>
    <t>Bankinter Seguros de Vida, S.A. de Seguros y Reaseguros</t>
  </si>
  <si>
    <t>F005</t>
  </si>
  <si>
    <t>Fondos de Titulización</t>
  </si>
  <si>
    <t>FT001</t>
  </si>
  <si>
    <t>Público</t>
  </si>
  <si>
    <t>Publico</t>
  </si>
  <si>
    <t>Reservado</t>
  </si>
  <si>
    <t>Grupo_Bancario</t>
  </si>
  <si>
    <t xml:space="preserve">Selección de miembros </t>
  </si>
  <si>
    <t>DICIEMBRE</t>
  </si>
  <si>
    <t>Perímetro</t>
  </si>
  <si>
    <t>Negocio</t>
  </si>
  <si>
    <t>Conexión</t>
  </si>
  <si>
    <t>CONSOBK02</t>
  </si>
  <si>
    <t>English</t>
  </si>
  <si>
    <t>Español</t>
  </si>
  <si>
    <t>Language / Idioma</t>
  </si>
  <si>
    <t xml:space="preserve">Índice </t>
  </si>
  <si>
    <t>Index</t>
  </si>
  <si>
    <t>1. DATOS SIGNIFICATIVOS</t>
  </si>
  <si>
    <t>1. FINANCIAL HIGHLIGHTS</t>
  </si>
  <si>
    <t xml:space="preserve">2. BALANCE </t>
  </si>
  <si>
    <t>2. BALANCE SHEET</t>
  </si>
  <si>
    <t xml:space="preserve">2.1 Balance </t>
  </si>
  <si>
    <t>2.1 Balance sheet</t>
  </si>
  <si>
    <t>2.2 Recursos</t>
  </si>
  <si>
    <t>2.2 Customer funds</t>
  </si>
  <si>
    <t>2.3 Inversión crediticia</t>
  </si>
  <si>
    <t>2.3 Customer lending</t>
  </si>
  <si>
    <t>2.4 Calidad crediticia</t>
  </si>
  <si>
    <t>2.4 Asset quality</t>
  </si>
  <si>
    <t>2.5 Solvenica y ratings</t>
  </si>
  <si>
    <t>2.5 Solvency &amp; ratings</t>
  </si>
  <si>
    <t>2.6 Patrimonio neto</t>
  </si>
  <si>
    <t>2.6 Shareholder equity</t>
  </si>
  <si>
    <t>3. P&amp;L</t>
  </si>
  <si>
    <t>3.1 Resultados</t>
  </si>
  <si>
    <t>3.1 Income statements</t>
  </si>
  <si>
    <t>3.2 Comisiones</t>
  </si>
  <si>
    <t>3.2 Fees &amp; commissions</t>
  </si>
  <si>
    <t>3.3 Rendimientos y costes</t>
  </si>
  <si>
    <t>3.3 Yields &amp; costs</t>
  </si>
  <si>
    <t>3.4 Contribución por segmento y geografía</t>
  </si>
  <si>
    <t>3.4 Segments &amp; Geographies</t>
  </si>
  <si>
    <t/>
  </si>
  <si>
    <t>4. VALOR AL ACCIONISTA (ACCIÓN)</t>
  </si>
  <si>
    <t>4. SHAREHOLDER VALUE</t>
  </si>
  <si>
    <t>5. MEDIDAS ALTERNATIVAS DE RENDIMIENTO (MAR)</t>
  </si>
  <si>
    <t>5. ALTERNATIVE PERFORMANCE MEASURES (APMs)</t>
  </si>
  <si>
    <t>5.1 Ratios</t>
  </si>
  <si>
    <t>5.1 Calculations</t>
  </si>
  <si>
    <t>5.2 Relevancia del uso</t>
  </si>
  <si>
    <t>5.2 Definition &amp; purpose</t>
  </si>
  <si>
    <t xml:space="preserve"> </t>
  </si>
  <si>
    <t>1.0 FINANCIAL HIGHLIGHTS</t>
  </si>
  <si>
    <t>1.0 DATOS SIGNIFICATIVOS</t>
  </si>
  <si>
    <t>Var.</t>
  </si>
  <si>
    <t>€</t>
  </si>
  <si>
    <t xml:space="preserve">    %</t>
  </si>
  <si>
    <t>Thousand Euros</t>
  </si>
  <si>
    <t>Miles de Euros</t>
  </si>
  <si>
    <t>BALANCE SHEET</t>
  </si>
  <si>
    <t>BALANCE</t>
  </si>
  <si>
    <t>Total assets</t>
  </si>
  <si>
    <t>Activos totales</t>
  </si>
  <si>
    <t>Customer volumes</t>
  </si>
  <si>
    <t>Volúmenes gestionados de clientes</t>
  </si>
  <si>
    <t xml:space="preserve">    Customer lending</t>
  </si>
  <si>
    <t xml:space="preserve">    Inversión crediticia</t>
  </si>
  <si>
    <t xml:space="preserve">    Retail deposits &amp; AUMs</t>
  </si>
  <si>
    <t xml:space="preserve">    Recursos minoristas &amp; AUMs </t>
  </si>
  <si>
    <t xml:space="preserve">        Retail deposits</t>
  </si>
  <si>
    <t xml:space="preserve">         Recursos minoristas </t>
  </si>
  <si>
    <t xml:space="preserve">        AUMs: Off-balance sheet funds</t>
  </si>
  <si>
    <t xml:space="preserve">         AUMs: Recursos gestionados fuera de balance</t>
  </si>
  <si>
    <t>Equity</t>
  </si>
  <si>
    <t>Patrimonio neto</t>
  </si>
  <si>
    <t>RESULTS</t>
  </si>
  <si>
    <t>RESULTADOS</t>
  </si>
  <si>
    <t>Net interest income</t>
  </si>
  <si>
    <t>Margen de Intereses</t>
  </si>
  <si>
    <t>Net fees &amp; comissions</t>
  </si>
  <si>
    <t>Comisiones netas</t>
  </si>
  <si>
    <t xml:space="preserve">Gross operating income </t>
  </si>
  <si>
    <t>Margen Bruto</t>
  </si>
  <si>
    <t>Pre-provision profit</t>
  </si>
  <si>
    <t>Resultado de la actividad de explotación</t>
  </si>
  <si>
    <t>Profit before taxes</t>
  </si>
  <si>
    <t>Resultado antes de impuestos</t>
  </si>
  <si>
    <t>Net income</t>
  </si>
  <si>
    <t>Resultado neto atribuido al Grupo</t>
  </si>
  <si>
    <t>RATIOS</t>
  </si>
  <si>
    <t>Non-performing loan ratio</t>
  </si>
  <si>
    <t xml:space="preserve">Índice de morosidad  </t>
  </si>
  <si>
    <t>Coverage ratio</t>
  </si>
  <si>
    <t xml:space="preserve">Índice de cobertura de la morosidad </t>
  </si>
  <si>
    <t xml:space="preserve">Cost of risk </t>
  </si>
  <si>
    <t>Coste del riesgo</t>
  </si>
  <si>
    <t xml:space="preserve">Cost-to-income </t>
  </si>
  <si>
    <t xml:space="preserve">Ratio de eficiencia </t>
  </si>
  <si>
    <t xml:space="preserve">ROE </t>
  </si>
  <si>
    <t xml:space="preserve">ROTE </t>
  </si>
  <si>
    <t xml:space="preserve">RORWA </t>
  </si>
  <si>
    <t xml:space="preserve">ROA </t>
  </si>
  <si>
    <t>CET1</t>
  </si>
  <si>
    <t xml:space="preserve">CET1 requirement </t>
  </si>
  <si>
    <t>Requisito de CET1</t>
  </si>
  <si>
    <t>MREL (%TREA)</t>
  </si>
  <si>
    <t>Leverage ratio</t>
  </si>
  <si>
    <t>Ratio de apalancamiento</t>
  </si>
  <si>
    <t>LTD</t>
  </si>
  <si>
    <t>LCR (12m average)</t>
  </si>
  <si>
    <t>LCR (media 12 meses)</t>
  </si>
  <si>
    <t>HQLA's (in million of €)</t>
  </si>
  <si>
    <t>HQLA's (en millones de €)</t>
  </si>
  <si>
    <t>BANKINTER SHARE</t>
  </si>
  <si>
    <t>ACCIÓN BANKINTER</t>
  </si>
  <si>
    <t>Number of shares</t>
  </si>
  <si>
    <t>Número de acciones</t>
  </si>
  <si>
    <t>Last share price (€)</t>
  </si>
  <si>
    <t>Última cotización (€)</t>
  </si>
  <si>
    <t>EPS (€)</t>
  </si>
  <si>
    <t>BPA (€)</t>
  </si>
  <si>
    <t>LTM DPS (€)</t>
  </si>
  <si>
    <t xml:space="preserve">DPA últimos 12 meses </t>
  </si>
  <si>
    <t>BRANCHES &amp; BUSINESS UNITS</t>
  </si>
  <si>
    <t>OFICINAS Y CENTROS</t>
  </si>
  <si>
    <t>Branches</t>
  </si>
  <si>
    <t>Oficinas</t>
  </si>
  <si>
    <t>Other business units</t>
  </si>
  <si>
    <t>Centros de gestión comercial</t>
  </si>
  <si>
    <t xml:space="preserve">     Large Corporates</t>
  </si>
  <si>
    <t xml:space="preserve">    Corporativa</t>
  </si>
  <si>
    <t xml:space="preserve">     Mid-corporate &amp; SME</t>
  </si>
  <si>
    <t xml:space="preserve">    Empresas y PYMEs</t>
  </si>
  <si>
    <t xml:space="preserve">     Private banking</t>
  </si>
  <si>
    <t xml:space="preserve">    Banca privada</t>
  </si>
  <si>
    <t>Virtual branches</t>
  </si>
  <si>
    <t>Oficinas virtuales</t>
  </si>
  <si>
    <t>Independent financial agents</t>
  </si>
  <si>
    <t>Número de agentes</t>
  </si>
  <si>
    <t>WORKFORCE</t>
  </si>
  <si>
    <t>PLANTILLA</t>
  </si>
  <si>
    <t xml:space="preserve">Employees </t>
  </si>
  <si>
    <t>Empleados</t>
  </si>
  <si>
    <t>2.1 BALANCE SHEET</t>
  </si>
  <si>
    <t>2.1 BALANCE RESUMIDO</t>
  </si>
  <si>
    <t>%</t>
  </si>
  <si>
    <t>ASSETS</t>
  </si>
  <si>
    <t>ACTIVO</t>
  </si>
  <si>
    <t>Cash, cash balances at central banks and other demand deposits</t>
  </si>
  <si>
    <t>Efectivo, saldos en efectivo en bancos centrales y otros depósitos a la vista</t>
  </si>
  <si>
    <t xml:space="preserve">Financial assets held for trading </t>
  </si>
  <si>
    <t>Activos financieros mantenidos para negociar</t>
  </si>
  <si>
    <t>Financial assets at fair value through other comprehensive income</t>
  </si>
  <si>
    <t xml:space="preserve">Activos financieros a valor razonable con cambios en otro resultado global </t>
  </si>
  <si>
    <t>Non-trading financial assets mandatorily at fair value through profit or loss</t>
  </si>
  <si>
    <t>Activos financieros no destinados a negociación valorados obligatoriamente a VR con cambios en PyG</t>
  </si>
  <si>
    <t xml:space="preserve">Financial assets at amortised cost </t>
  </si>
  <si>
    <t>Activos a coste amortizado</t>
  </si>
  <si>
    <t xml:space="preserve">        Debt securities</t>
  </si>
  <si>
    <t xml:space="preserve">          Valores representativos de deuda</t>
  </si>
  <si>
    <t xml:space="preserve">        Loans &amp; advances</t>
  </si>
  <si>
    <t xml:space="preserve">          Préstamos y anticipos</t>
  </si>
  <si>
    <t xml:space="preserve">           Credit institutions</t>
  </si>
  <si>
    <t xml:space="preserve">                Entidades de crédito</t>
  </si>
  <si>
    <t>-</t>
  </si>
  <si>
    <t xml:space="preserve">           Counterparty entities</t>
  </si>
  <si>
    <t xml:space="preserve">                Entidades de contrapartida</t>
  </si>
  <si>
    <t xml:space="preserve">           Customers</t>
  </si>
  <si>
    <t xml:space="preserve">                Clientela</t>
  </si>
  <si>
    <t>Derivatives – hedge accounting</t>
  </si>
  <si>
    <t>Derivados-contabilidad de coberturas</t>
  </si>
  <si>
    <t>Investments in subsidiaries, joint ventures and associates</t>
  </si>
  <si>
    <t>Inversiones en negocios conjuntos y asociadas</t>
  </si>
  <si>
    <t>Tangible assets</t>
  </si>
  <si>
    <t>Activos tangibles</t>
  </si>
  <si>
    <t>Intangible assets</t>
  </si>
  <si>
    <t>Activos intangibles</t>
  </si>
  <si>
    <t>Tax assets and other assets</t>
  </si>
  <si>
    <t>Activos por impuestos y resto de activos</t>
  </si>
  <si>
    <t>Non-current assets and disposal groups classified as held for sale</t>
  </si>
  <si>
    <t>Activos no corrientes y grupos enajenables clasificados como mantenidos para la venta</t>
  </si>
  <si>
    <t>TOTAL ASSETS</t>
  </si>
  <si>
    <t>TOTAL ACTIVO</t>
  </si>
  <si>
    <t>LIABILITIES</t>
  </si>
  <si>
    <t>PASIVO</t>
  </si>
  <si>
    <t>Financial liabilities held for trading</t>
  </si>
  <si>
    <t>Pasivos financieros mantenidos para negociar</t>
  </si>
  <si>
    <t>Financial liabilities at amortised cost</t>
  </si>
  <si>
    <t>Pasivos financieros a coste amortizado</t>
  </si>
  <si>
    <t xml:space="preserve">        Deposits</t>
  </si>
  <si>
    <t xml:space="preserve">          Depósitos</t>
  </si>
  <si>
    <t xml:space="preserve">            Central banks</t>
  </si>
  <si>
    <t xml:space="preserve">                Bancos Centrales</t>
  </si>
  <si>
    <t xml:space="preserve">            Credit institutions</t>
  </si>
  <si>
    <t xml:space="preserve">            Customers </t>
  </si>
  <si>
    <t xml:space="preserve">       Debt securities issued</t>
  </si>
  <si>
    <t xml:space="preserve">         Valores representativos de deuda emitidos</t>
  </si>
  <si>
    <t xml:space="preserve">      Other financial liabilities</t>
  </si>
  <si>
    <t xml:space="preserve">         Otros pasivos financieros</t>
  </si>
  <si>
    <t>Derivados - contabilidad de coberturas</t>
  </si>
  <si>
    <t>Provisions</t>
  </si>
  <si>
    <t>Provisiones</t>
  </si>
  <si>
    <t>Tax liabilities and other liabilities</t>
  </si>
  <si>
    <t>Pasivos por impuesto y otros pasivos</t>
  </si>
  <si>
    <t>TOTAL LIABILITIES</t>
  </si>
  <si>
    <t xml:space="preserve">TOTAL PASIVO </t>
  </si>
  <si>
    <t>Shareholders' Equity</t>
  </si>
  <si>
    <t xml:space="preserve">Fondos propios </t>
  </si>
  <si>
    <t>Accumulated other comprehensive income</t>
  </si>
  <si>
    <t>Otro resultado global acumulado</t>
  </si>
  <si>
    <t>TOTAL EQUITY</t>
  </si>
  <si>
    <t>TOTAL PATRIMONIO NETO</t>
  </si>
  <si>
    <t>TOTAL EQUITY AND LIABILITIES</t>
  </si>
  <si>
    <t>TOTAL PASIVO Y PATRIMONIO NETO</t>
  </si>
  <si>
    <t>2.2 RECURSOS DE CLIENTES</t>
  </si>
  <si>
    <t>Miles de euros</t>
  </si>
  <si>
    <t>RETAIL FUNDS</t>
  </si>
  <si>
    <t xml:space="preserve">RECURSOS MINORISTAS </t>
  </si>
  <si>
    <t>Government entities</t>
  </si>
  <si>
    <t>Administraciones Públicas</t>
  </si>
  <si>
    <t>Private sector</t>
  </si>
  <si>
    <t>Sector Privado</t>
  </si>
  <si>
    <t xml:space="preserve">         Current accounts</t>
  </si>
  <si>
    <t xml:space="preserve">       Cuentas a la vista</t>
  </si>
  <si>
    <t xml:space="preserve">         Term deposits</t>
  </si>
  <si>
    <t xml:space="preserve">       Imposiciones a Plazo</t>
  </si>
  <si>
    <t xml:space="preserve">         Valuation adjustments</t>
  </si>
  <si>
    <t xml:space="preserve">       Ajustes por valoración</t>
  </si>
  <si>
    <t>Other demand accounts</t>
  </si>
  <si>
    <t>Otros pasivos a la vista</t>
  </si>
  <si>
    <t>Retail marketable securities</t>
  </si>
  <si>
    <t>Valores negociables en red</t>
  </si>
  <si>
    <t>REPURCHASE AGREEMENTS (REPOS)</t>
  </si>
  <si>
    <t>CESIÓN TEMPORAL DE ACTIVOS</t>
  </si>
  <si>
    <t>WHOLESALE FUNDING</t>
  </si>
  <si>
    <t>RECURSOS MAYORISTAS</t>
  </si>
  <si>
    <t>Wholesale deposits</t>
  </si>
  <si>
    <t>Depósitos mayoristas</t>
  </si>
  <si>
    <t>Securitised bonds</t>
  </si>
  <si>
    <t>Bonos titulizados</t>
  </si>
  <si>
    <t>Covered bonds</t>
  </si>
  <si>
    <t>Cédulas hipotecarias</t>
  </si>
  <si>
    <t>Senior bonds</t>
  </si>
  <si>
    <t>Bonos senior</t>
  </si>
  <si>
    <t>Valuation adjustments</t>
  </si>
  <si>
    <t>Ajustes por valoración</t>
  </si>
  <si>
    <t>SUBORDINATED LIABILITIES</t>
  </si>
  <si>
    <t>PASIVOS SUBORDINADOS</t>
  </si>
  <si>
    <t>OTHER WHOLESALER FINANCIAL LIABILITIES</t>
  </si>
  <si>
    <t>OTROS PASIVOS FINANCIEROS MAYORISTAS</t>
  </si>
  <si>
    <t>TOTAL ON-BALANCE SHEET FUNDS</t>
  </si>
  <si>
    <t>TOTAL RECURSOS EN BALANCE</t>
  </si>
  <si>
    <t>AUMs: OFF-BALANCE SHEET FUNDS</t>
  </si>
  <si>
    <t>AUMs: RECURSOS FUERA DE BALANCE</t>
  </si>
  <si>
    <t>Third-party Investment funds</t>
  </si>
  <si>
    <t>Fondos de inversión ajenos comercializados</t>
  </si>
  <si>
    <t>Proprietary Investment funds</t>
  </si>
  <si>
    <t>Fondos de inversión propios</t>
  </si>
  <si>
    <t>Pension funds and insurance contracts</t>
  </si>
  <si>
    <t>Fondos de pensiones y contratos de seguro</t>
  </si>
  <si>
    <t>Wealth management</t>
  </si>
  <si>
    <t>Gestión patrimonial Sicavs</t>
  </si>
  <si>
    <t>Alternative Investment funds</t>
  </si>
  <si>
    <t>Inversiones Alternativas</t>
  </si>
  <si>
    <t>TOTAL AUMs</t>
  </si>
  <si>
    <t>AUCs: OFF-BALANCE SHEET CUSTODY SECURITIES</t>
  </si>
  <si>
    <t>AUCs: CUSTODIA DE VALORES DE TERCEROS</t>
  </si>
  <si>
    <t xml:space="preserve">  Equity securities</t>
  </si>
  <si>
    <t xml:space="preserve">   Renta variable</t>
  </si>
  <si>
    <t xml:space="preserve">  Fixed income securities</t>
  </si>
  <si>
    <t xml:space="preserve">   Renta fija</t>
  </si>
  <si>
    <t>2.3 CUSTOMER LENDING</t>
  </si>
  <si>
    <t>2.3 INVERSIÓN CREDITICIA</t>
  </si>
  <si>
    <t>GOVERNMENT ENTITIES</t>
  </si>
  <si>
    <t>ADMINISTRACIONES PÚBLICAS</t>
  </si>
  <si>
    <t>PRIVATE SECTOR</t>
  </si>
  <si>
    <t>OTROS SECTORES PRIVADOS</t>
  </si>
  <si>
    <t>Commercial credit</t>
  </si>
  <si>
    <t xml:space="preserve">   Crédito comercial</t>
  </si>
  <si>
    <t>Secured loans</t>
  </si>
  <si>
    <t xml:space="preserve">   Deudores con garantía real</t>
  </si>
  <si>
    <t>Adquisición temporal de activos</t>
  </si>
  <si>
    <t>Other credit facilities</t>
  </si>
  <si>
    <t xml:space="preserve">   Otros deudores a plazo</t>
  </si>
  <si>
    <t xml:space="preserve">    Personal loans</t>
  </si>
  <si>
    <t xml:space="preserve">            Préstamos personales</t>
  </si>
  <si>
    <t xml:space="preserve">    Credit lines</t>
  </si>
  <si>
    <t xml:space="preserve">            Cuentas de crédito</t>
  </si>
  <si>
    <t xml:space="preserve">    Other term lending</t>
  </si>
  <si>
    <t xml:space="preserve">            Resto</t>
  </si>
  <si>
    <t>Leasing</t>
  </si>
  <si>
    <t xml:space="preserve">   Arrendamientos financieros</t>
  </si>
  <si>
    <t>Non-performing loans</t>
  </si>
  <si>
    <t xml:space="preserve">   Activos dudosos</t>
  </si>
  <si>
    <t>Valuation adjusments</t>
  </si>
  <si>
    <t xml:space="preserve">   Ajustes por valoración</t>
  </si>
  <si>
    <t>Other credits</t>
  </si>
  <si>
    <t>Otros créditos</t>
  </si>
  <si>
    <t>LOANS AND ADVANCES - CUSTOMERS</t>
  </si>
  <si>
    <t>PRÉSTAMOS Y ANTICIPOS - CLIENTELA</t>
  </si>
  <si>
    <t>Other customer assets at amortised cost</t>
  </si>
  <si>
    <t>Otros Activos a Coste Amortizado con Clientes</t>
  </si>
  <si>
    <t>TOTAL</t>
  </si>
  <si>
    <t>OFF-BALANCE SHEET RISKS</t>
  </si>
  <si>
    <t>RIESGOS FUERA DE BALANCE</t>
  </si>
  <si>
    <t>Contingent risks</t>
  </si>
  <si>
    <t>Riesgos Contingentes</t>
  </si>
  <si>
    <t>Undisbursed amounts</t>
  </si>
  <si>
    <t>Disponibles por terceros</t>
  </si>
  <si>
    <t>2.4 ASSET QUALITY</t>
  </si>
  <si>
    <t>2.4 CALIDAD CREDITICIA</t>
  </si>
  <si>
    <t xml:space="preserve">Eligible exposures </t>
  </si>
  <si>
    <t xml:space="preserve">Riesgo computable </t>
  </si>
  <si>
    <t xml:space="preserve">     Stage 1 (performing)</t>
  </si>
  <si>
    <t xml:space="preserve">     Fase 1 (riesgo normal)</t>
  </si>
  <si>
    <t xml:space="preserve">     Stage 2 (underperforming)</t>
  </si>
  <si>
    <t xml:space="preserve">     Fase 2 (riesgo vigilancia especial)</t>
  </si>
  <si>
    <t xml:space="preserve">     Stage 3 (non-performing)</t>
  </si>
  <si>
    <t xml:space="preserve">     Fase 3 (riesgo dudoso)</t>
  </si>
  <si>
    <t>Credit risk provisions</t>
  </si>
  <si>
    <t>Provisiones por riesgo de crédito</t>
  </si>
  <si>
    <t xml:space="preserve">     Provisiones exigibles</t>
  </si>
  <si>
    <t>NPL ratio (%)</t>
  </si>
  <si>
    <t>Índice de morosidad  (%)</t>
  </si>
  <si>
    <t>Coverage ratio (%)</t>
  </si>
  <si>
    <t>Índice de cobertura de morosidad (%)</t>
  </si>
  <si>
    <t>Foreclosed assets</t>
  </si>
  <si>
    <t>Activos adjudicados</t>
  </si>
  <si>
    <t>Foreclosure provision</t>
  </si>
  <si>
    <t>Provisión por adjudicados</t>
  </si>
  <si>
    <t>Foreclosure coverage ratio (%)</t>
  </si>
  <si>
    <t>Cobertura adjudicados (%)</t>
  </si>
  <si>
    <t>NPL balance movements (includes contingent risks)</t>
  </si>
  <si>
    <t>Movimiento del riesgo dudoso (incluye riesgo contingente)</t>
  </si>
  <si>
    <t>Initial balance</t>
  </si>
  <si>
    <t>Saldo al inicio del período</t>
  </si>
  <si>
    <t xml:space="preserve">   Net entries</t>
  </si>
  <si>
    <t xml:space="preserve">  Entradas netas</t>
  </si>
  <si>
    <t xml:space="preserve">   Write offs</t>
  </si>
  <si>
    <t xml:space="preserve">  Fallidos</t>
  </si>
  <si>
    <t>End of period balance</t>
  </si>
  <si>
    <t>Saldo al cierre del período</t>
  </si>
  <si>
    <t>2.5 SOLVENCY</t>
  </si>
  <si>
    <t>2.5  SOLVENCIA</t>
  </si>
  <si>
    <t>CET1 Instruments</t>
  </si>
  <si>
    <t>Instrumentos de CET1</t>
  </si>
  <si>
    <t xml:space="preserve">   Capital</t>
  </si>
  <si>
    <t xml:space="preserve">   Reserves and others</t>
  </si>
  <si>
    <t xml:space="preserve">   Reservas y otros</t>
  </si>
  <si>
    <t>CET1 deductions</t>
  </si>
  <si>
    <t>Deducciones</t>
  </si>
  <si>
    <t>AT1 Instruments</t>
  </si>
  <si>
    <t>Instumentos de AT1</t>
  </si>
  <si>
    <t>Tier 1</t>
  </si>
  <si>
    <t>TIER 1</t>
  </si>
  <si>
    <t>T2 Instruments</t>
  </si>
  <si>
    <t>Instrumentos de T2</t>
  </si>
  <si>
    <t>Tier 2</t>
  </si>
  <si>
    <t>TIER 2</t>
  </si>
  <si>
    <t>Total Capital</t>
  </si>
  <si>
    <t>Capital total</t>
  </si>
  <si>
    <t>MREL Subordinated</t>
  </si>
  <si>
    <t>Elegibles MREL Subordinado</t>
  </si>
  <si>
    <t>Total MREL</t>
  </si>
  <si>
    <t>Elegible MREL total</t>
  </si>
  <si>
    <t>Risk-weighted assets</t>
  </si>
  <si>
    <t>Activos ponderados por riesgo</t>
  </si>
  <si>
    <t>CET1 (%)*</t>
  </si>
  <si>
    <t>TIER 1 (%)*</t>
  </si>
  <si>
    <t>TIER 2 (%)*</t>
  </si>
  <si>
    <t xml:space="preserve">Total capital ratio (%)* </t>
  </si>
  <si>
    <t>Capital Total (%)*</t>
  </si>
  <si>
    <t>MREL Subordinated (%TREA)</t>
  </si>
  <si>
    <t>MREL Subordinado (%TREA)</t>
  </si>
  <si>
    <t>Total MREL (%TREA)</t>
  </si>
  <si>
    <t>MREL Total (%TREA)</t>
  </si>
  <si>
    <t>CET1 requirement (%)</t>
  </si>
  <si>
    <t>Requisito mínimo CET1 (%)</t>
  </si>
  <si>
    <t>Ratings</t>
  </si>
  <si>
    <t>Moody´s</t>
  </si>
  <si>
    <t>P-1</t>
  </si>
  <si>
    <t>A1*</t>
  </si>
  <si>
    <t>Moody's</t>
  </si>
  <si>
    <t>S&amp;P Global ratings</t>
  </si>
  <si>
    <t>A2</t>
  </si>
  <si>
    <t>A-</t>
  </si>
  <si>
    <t>DBRS</t>
  </si>
  <si>
    <t>R-1 (low)</t>
  </si>
  <si>
    <t xml:space="preserve">A </t>
  </si>
  <si>
    <t>* This rating corresponds to the LT Counterparty Risk Rating, the issuer does not have any senior preferred debt instrument with a Moody's rating</t>
  </si>
  <si>
    <t>* Este rating se corresponde al Counterparty Risk Rating de largo plazo, la entidad no tiene instrumentos de deuda senior preferente con rating de Moodys </t>
  </si>
  <si>
    <t>Short Term</t>
  </si>
  <si>
    <t>Corto plazo</t>
  </si>
  <si>
    <t>Long term</t>
  </si>
  <si>
    <t>Largo plazo</t>
  </si>
  <si>
    <t>Outlook</t>
  </si>
  <si>
    <t>Perspectiva</t>
  </si>
  <si>
    <t>Stable</t>
  </si>
  <si>
    <t>Estable</t>
  </si>
  <si>
    <t>Positive</t>
  </si>
  <si>
    <t>Positiva</t>
  </si>
  <si>
    <t>*The CET1 ratio was “Fully Loaded” until the CRR3 application. Since then, the ratio benefits from certain transitional arrangements in CRR3 (of which some are applicable until 2032)</t>
  </si>
  <si>
    <t>*La ratio de CET1 era “Fully Loaded” hasta la aplicación de CRR3. Desde la entrada de CRR3, la ratio se beneficia de ciertas ventajas transicionales (algunas de ellas aplicables hasta 2032)</t>
  </si>
  <si>
    <t>2.6 SHAREHOLDERS' EQUITY</t>
  </si>
  <si>
    <t>2.6 PATRIMONIO NETO</t>
  </si>
  <si>
    <t>BALANCE AS OF JANUARY 1 2024</t>
  </si>
  <si>
    <t>SALDO A 1 DE ENERO 2024</t>
  </si>
  <si>
    <t>Dividends</t>
  </si>
  <si>
    <t xml:space="preserve">Dividendos </t>
  </si>
  <si>
    <t>Other comprehensive income</t>
  </si>
  <si>
    <t>Otro resultado global</t>
  </si>
  <si>
    <t>Profit (loss) for the period</t>
  </si>
  <si>
    <t>Resultado del periodo</t>
  </si>
  <si>
    <t>Other movements</t>
  </si>
  <si>
    <t>Otros movimientos</t>
  </si>
  <si>
    <t>BALANCE AS OF DECEMBER 31 2024</t>
  </si>
  <si>
    <t>SALDO A 31 DE DICIEMBRE 2024</t>
  </si>
  <si>
    <t>Saldo a 1 de enero 2022</t>
  </si>
  <si>
    <t>BALANCE AS OF DECEMBER 31 2025</t>
  </si>
  <si>
    <t>SALDO A 31 DE DICIEMBRE 2025</t>
  </si>
  <si>
    <t>12M 2025</t>
  </si>
  <si>
    <t xml:space="preserve">12M 2025 </t>
  </si>
  <si>
    <t>12M 2024</t>
  </si>
  <si>
    <t xml:space="preserve">12M 2024 </t>
  </si>
  <si>
    <t>3.1 INCOME STATEMENT</t>
  </si>
  <si>
    <t>3.1 RESULTADOS</t>
  </si>
  <si>
    <t>Interest and related income</t>
  </si>
  <si>
    <t>Intereses y rendimientos asimilados</t>
  </si>
  <si>
    <t>Interest and related charges</t>
  </si>
  <si>
    <t>Intereses y cargas asimiladas</t>
  </si>
  <si>
    <t>Dividend income</t>
  </si>
  <si>
    <t>Rendimiento de instrumentos de capital</t>
  </si>
  <si>
    <t>Equity method</t>
  </si>
  <si>
    <t>Resultados de entidades valoradas por el método de la participación</t>
  </si>
  <si>
    <t>Net fees and commissions</t>
  </si>
  <si>
    <t>Trading income</t>
  </si>
  <si>
    <t>Resultados de operaciones financieras y diferencias de cambio</t>
  </si>
  <si>
    <t>Other operating income/expenses</t>
  </si>
  <si>
    <t>Otros productos/cargas de explotación</t>
  </si>
  <si>
    <t>Gross operating income</t>
  </si>
  <si>
    <t>Personnel expenses</t>
  </si>
  <si>
    <t>Gastos de Personal</t>
  </si>
  <si>
    <t>General expenses &amp; amortization</t>
  </si>
  <si>
    <t>Gastos de administración y amortización</t>
  </si>
  <si>
    <t>Resultado de explotación antes de provisiones</t>
  </si>
  <si>
    <t xml:space="preserve">Dotaciones a provisiones </t>
  </si>
  <si>
    <t>Impairment losses</t>
  </si>
  <si>
    <t>Pérdidas por deterioro de activos</t>
  </si>
  <si>
    <t>Operating profit net of provisions</t>
  </si>
  <si>
    <t xml:space="preserve">Impacto cambio escenario macroeconómico </t>
  </si>
  <si>
    <t>Operating profit / (loss)</t>
  </si>
  <si>
    <t>Gain / (losses) on disposals of assets</t>
  </si>
  <si>
    <t xml:space="preserve">Ganancias/pérdidas en baja de activos </t>
  </si>
  <si>
    <t>Tax on continuous activities</t>
  </si>
  <si>
    <t>Diferencias Negativas de Combinación de Negocios</t>
  </si>
  <si>
    <t>Net profit before tax</t>
  </si>
  <si>
    <t xml:space="preserve">Resultado antes de impuestos </t>
  </si>
  <si>
    <t>Tax expense</t>
  </si>
  <si>
    <t xml:space="preserve">Impuesto sobre beneficios </t>
  </si>
  <si>
    <t>Resultado después de Impuestos</t>
  </si>
  <si>
    <t>Resultado de las Actividades Interrumpidas</t>
  </si>
  <si>
    <t>Resultado antes de Impuestos de las Actividades Interrumpidas</t>
  </si>
  <si>
    <t>Impuesto de beneficios de las Actividades Interrumpidas</t>
  </si>
  <si>
    <t>Net profit</t>
  </si>
  <si>
    <t>Resultado del ejercicio</t>
  </si>
  <si>
    <t>Resultado neto atribuido al Grupo excluida la plusvalía por la distribución de la prima de emisión</t>
  </si>
  <si>
    <t>Var. %</t>
  </si>
  <si>
    <t>QUARTERLY INCOME STATEMENTS</t>
  </si>
  <si>
    <t>RESULTADOS TRIMESTRALES</t>
  </si>
  <si>
    <t>Gastos de Administración/ Amortización</t>
  </si>
  <si>
    <t>Impuesto sobre beneficios</t>
  </si>
  <si>
    <t>Resultado después de Impuestos de las Actividades Continuadas</t>
  </si>
  <si>
    <t>4Q25</t>
  </si>
  <si>
    <t>4T25</t>
  </si>
  <si>
    <t>3Q25</t>
  </si>
  <si>
    <t>3T25</t>
  </si>
  <si>
    <t>2Q25</t>
  </si>
  <si>
    <t>2T25</t>
  </si>
  <si>
    <t>1Q25</t>
  </si>
  <si>
    <t>1T25</t>
  </si>
  <si>
    <t>4Q24</t>
  </si>
  <si>
    <t>4T24</t>
  </si>
  <si>
    <t>4Q25/4Q24</t>
  </si>
  <si>
    <t>4T25/4T24</t>
  </si>
  <si>
    <t>4Q25/3Q25</t>
  </si>
  <si>
    <t>4T25/3T25</t>
  </si>
  <si>
    <t>3.2 FEE INCOME</t>
  </si>
  <si>
    <t>3.2 COMISIONES</t>
  </si>
  <si>
    <t xml:space="preserve">        Aseguramiento y colocación de valores</t>
  </si>
  <si>
    <t>Fees &amp; commissions paid</t>
  </si>
  <si>
    <t>Comisiones pagadas</t>
  </si>
  <si>
    <t>Fees &amp; commissions received</t>
  </si>
  <si>
    <t>Comisiones percibidas</t>
  </si>
  <si>
    <t xml:space="preserve">Guarantees and L/C </t>
  </si>
  <si>
    <t>Por avales y créditos documentarios</t>
  </si>
  <si>
    <t>Foreign exchange</t>
  </si>
  <si>
    <t>Por cambio de divisas y billetes de bancos extranjeros</t>
  </si>
  <si>
    <t>Financial guarantees</t>
  </si>
  <si>
    <t>Por compromisos contingentes</t>
  </si>
  <si>
    <t>Payment and collection services</t>
  </si>
  <si>
    <t>Por cobros y pagos</t>
  </si>
  <si>
    <t>Brokerage services</t>
  </si>
  <si>
    <t>Por servicio de valores</t>
  </si>
  <si>
    <t xml:space="preserve">       Underwriting and management fees</t>
  </si>
  <si>
    <t xml:space="preserve">       Aseguramiento y colocación de valores</t>
  </si>
  <si>
    <t xml:space="preserve">       Buy/sell orders</t>
  </si>
  <si>
    <t xml:space="preserve">       Compraventa valores</t>
  </si>
  <si>
    <t xml:space="preserve">       Custody and administration</t>
  </si>
  <si>
    <t xml:space="preserve">       Administración y custodia de valores</t>
  </si>
  <si>
    <t xml:space="preserve">       Wealth management</t>
  </si>
  <si>
    <t xml:space="preserve">       Gestión de patrimonio</t>
  </si>
  <si>
    <t>Distribution of non-banking financial products</t>
  </si>
  <si>
    <t>Por comercialización de productos financieros no bancarios</t>
  </si>
  <si>
    <t xml:space="preserve">       Asset management</t>
  </si>
  <si>
    <t xml:space="preserve">      Gestión de activos</t>
  </si>
  <si>
    <t xml:space="preserve">       Insurance and pension funds</t>
  </si>
  <si>
    <t xml:space="preserve">      Seguros y FFPP</t>
  </si>
  <si>
    <t>Other fees</t>
  </si>
  <si>
    <t>Otras comisiones</t>
  </si>
  <si>
    <t xml:space="preserve">Total net fees and commissions </t>
  </si>
  <si>
    <t>Total Comisiones Netas</t>
  </si>
  <si>
    <t>Management &amp; Brokerage</t>
  </si>
  <si>
    <t>Gestión de activos &amp; Brokerage</t>
  </si>
  <si>
    <t>Transactional</t>
  </si>
  <si>
    <t>Transaccionales</t>
  </si>
  <si>
    <t>Insurance</t>
  </si>
  <si>
    <t>Seguros</t>
  </si>
  <si>
    <t>QUARTERLY FEE INCOME</t>
  </si>
  <si>
    <t>COMISIONES TRIMESTRALES</t>
  </si>
  <si>
    <t xml:space="preserve">        Underwriting and management fees</t>
  </si>
  <si>
    <t xml:space="preserve">        Buy/sell orders</t>
  </si>
  <si>
    <t xml:space="preserve">        Compraventa valores</t>
  </si>
  <si>
    <t xml:space="preserve">        Custody and administration</t>
  </si>
  <si>
    <t xml:space="preserve">        Administración y custodia de valores</t>
  </si>
  <si>
    <t xml:space="preserve">        Wealth management</t>
  </si>
  <si>
    <t xml:space="preserve">        Gestión de patrimonio</t>
  </si>
  <si>
    <t xml:space="preserve">        Gestión de activos</t>
  </si>
  <si>
    <t xml:space="preserve">        Seguros y FFPP</t>
  </si>
  <si>
    <t>3.3 ACCUMULATIVE YIELDS &amp; COSTS</t>
  </si>
  <si>
    <t>3.3 RENDIMIENTOS Y COSTES ACUMULADOS</t>
  </si>
  <si>
    <t>Thousands €</t>
  </si>
  <si>
    <t>miles de €</t>
  </si>
  <si>
    <t>12M 2025 (*)</t>
  </si>
  <si>
    <t>rate</t>
  </si>
  <si>
    <t>weighting</t>
  </si>
  <si>
    <t>Ponderación</t>
  </si>
  <si>
    <t xml:space="preserve">   Deposits at central banks</t>
  </si>
  <si>
    <t>   Depósitos en bancos centrales</t>
  </si>
  <si>
    <t xml:space="preserve">   Deposits with credit institutions</t>
  </si>
  <si>
    <t>   Depósitos en entidades de crédito</t>
  </si>
  <si>
    <t xml:space="preserve">  Credit facilities and loans (a)</t>
  </si>
  <si>
    <t>  Crédito a la clientela (a)</t>
  </si>
  <si>
    <t xml:space="preserve">   Debt securities</t>
  </si>
  <si>
    <t>   Valores representativos de deuda</t>
  </si>
  <si>
    <t xml:space="preserve">         of which ALCO</t>
  </si>
  <si>
    <t xml:space="preserve">         De los que Cartera ALCO</t>
  </si>
  <si>
    <t xml:space="preserve">   Equity </t>
  </si>
  <si>
    <t xml:space="preserve">   Other unweighted assets </t>
  </si>
  <si>
    <t xml:space="preserve">   Otros rendimientos sin ponderación</t>
  </si>
  <si>
    <t>Average earning assets (b)</t>
  </si>
  <si>
    <t>Activos medios remunerados (b)</t>
  </si>
  <si>
    <t>Other assets</t>
  </si>
  <si>
    <t>Otros activos</t>
  </si>
  <si>
    <t>Average total assets</t>
  </si>
  <si>
    <t>Activos totales medios</t>
  </si>
  <si>
    <t xml:space="preserve">   Deposits from central banks</t>
  </si>
  <si>
    <t>   Depósitos de bancos centrales</t>
  </si>
  <si>
    <t xml:space="preserve">   Deposits from credit institutions</t>
  </si>
  <si>
    <t>   Depósitos de entidades de crédito</t>
  </si>
  <si>
    <t xml:space="preserve">   Customer funds </t>
  </si>
  <si>
    <t xml:space="preserve">   Recursos de clientes</t>
  </si>
  <si>
    <t xml:space="preserve">      Customer deposits (c)</t>
  </si>
  <si>
    <t>      Depósitos de la clientela  (c)</t>
  </si>
  <si>
    <t xml:space="preserve">        Wholesale deposits </t>
  </si>
  <si>
    <t xml:space="preserve">        Recursos mayoristas </t>
  </si>
  <si>
    <t xml:space="preserve">   Subordinated liabilities</t>
  </si>
  <si>
    <t>   Pasivos subordinados</t>
  </si>
  <si>
    <t xml:space="preserve">   Other unweighted liabilities</t>
  </si>
  <si>
    <t xml:space="preserve">   Otros costes sin ponderación</t>
  </si>
  <si>
    <t>Average interest bearing funds (d)</t>
  </si>
  <si>
    <t>Recursos medios con coste (d)</t>
  </si>
  <si>
    <t>Other liabilities</t>
  </si>
  <si>
    <t>Otros pasivos</t>
  </si>
  <si>
    <t>Average total funds</t>
  </si>
  <si>
    <t>Recursos totales medios</t>
  </si>
  <si>
    <t>Customer spread (a-c)</t>
  </si>
  <si>
    <t>Margen de clientes (a-c)</t>
  </si>
  <si>
    <t>Net interest margin (b-d)</t>
  </si>
  <si>
    <t>Margen de intermediación (b-d)</t>
  </si>
  <si>
    <t>ATA (accumulative)</t>
  </si>
  <si>
    <t>ATM acumulados</t>
  </si>
  <si>
    <t>(*) Repurchase agreements of wholesale customers included in wholesale deposits</t>
  </si>
  <si>
    <t>(*) Cesiones temporales de clientes mayoristas incluidos en recursos mayoristas</t>
  </si>
  <si>
    <t>QUARTERLY YIELDS &amp; COSTS</t>
  </si>
  <si>
    <t>RENDIMIENTOS Y COSTES TRIMESTRALES</t>
  </si>
  <si>
    <t>  Crédito a la clientela (a)</t>
  </si>
  <si>
    <t xml:space="preserve">   Recursos de clientes </t>
  </si>
  <si>
    <t>ATA (quarterly in thousand euros)</t>
  </si>
  <si>
    <t>ATM trimestrales</t>
  </si>
  <si>
    <t>4Q25 (*)</t>
  </si>
  <si>
    <t>4T25 (*)</t>
  </si>
  <si>
    <t>3Q25 (*)</t>
  </si>
  <si>
    <t>3T25 (*)</t>
  </si>
  <si>
    <t>2Q25 (*)</t>
  </si>
  <si>
    <t>2T25 (*)</t>
  </si>
  <si>
    <t>1Q25 (*)</t>
  </si>
  <si>
    <t>1T25 (*)</t>
  </si>
  <si>
    <t>3.4 CONTRIBUTION BY CUSTOMER SEGMENT</t>
  </si>
  <si>
    <t>3.4 CONTRIBUCIÓN POR ÁREA DE NEGOCIO</t>
  </si>
  <si>
    <t>Spanish customer segments:</t>
  </si>
  <si>
    <t>Segmentos de clientes en España:</t>
  </si>
  <si>
    <t>Wealth management and retail banking</t>
  </si>
  <si>
    <t>Banca comercial y privada</t>
  </si>
  <si>
    <t>Corporate banking</t>
  </si>
  <si>
    <t>Banca de empresas</t>
  </si>
  <si>
    <t>BK Consumer Finance</t>
  </si>
  <si>
    <t>Consumo</t>
  </si>
  <si>
    <t>Bk Portugal</t>
  </si>
  <si>
    <t>Bk Ireland</t>
  </si>
  <si>
    <t>Bk Irlanda</t>
  </si>
  <si>
    <t>Capital markets</t>
  </si>
  <si>
    <t>Mercado de Capitales</t>
  </si>
  <si>
    <t>Corporate center adjustment</t>
  </si>
  <si>
    <t>Ajuste centro corporativo</t>
  </si>
  <si>
    <t>Margen bruto</t>
  </si>
  <si>
    <t>SPAIN</t>
  </si>
  <si>
    <t>ESPAÑA</t>
  </si>
  <si>
    <t>NII</t>
  </si>
  <si>
    <t>Comisiones Netas</t>
  </si>
  <si>
    <t>Other income / expenses</t>
  </si>
  <si>
    <t>Otros Ingresos / Gastos</t>
  </si>
  <si>
    <t>Operating expenses</t>
  </si>
  <si>
    <t>Costes Operativos</t>
  </si>
  <si>
    <t>Margen de Explotación</t>
  </si>
  <si>
    <t>Cost of risk &amp; other provisions</t>
  </si>
  <si>
    <t>Provisiones de Crédito y Otras Provisiones</t>
  </si>
  <si>
    <t>BAI</t>
  </si>
  <si>
    <t>PORTUGAL</t>
  </si>
  <si>
    <t>IRELAND</t>
  </si>
  <si>
    <t>IRLANDA</t>
  </si>
  <si>
    <t>Based on management criteria. Impact from banking tax included in Spain</t>
  </si>
  <si>
    <t>Criterios de gestión. Impacto del impuesto a la banca incluido en España</t>
  </si>
  <si>
    <t>4.0 SHAREHOLDERS' VALUE</t>
  </si>
  <si>
    <t>4.0 VALOR AL ACCIONISTA</t>
  </si>
  <si>
    <t>Per share data for the period (€)</t>
  </si>
  <si>
    <t>Datos por acción del periodo (€)</t>
  </si>
  <si>
    <t>EPS YTD</t>
  </si>
  <si>
    <t>Beneficio por acción desde 1 de enero</t>
  </si>
  <si>
    <t>DPS over last 12 months</t>
  </si>
  <si>
    <t xml:space="preserve">Dividendo por acción últimos 12 meses </t>
  </si>
  <si>
    <t>Book value per share</t>
  </si>
  <si>
    <t>Valor teórico contable por acción</t>
  </si>
  <si>
    <t>Tangible book value per share</t>
  </si>
  <si>
    <t>Valor tangible por acción</t>
  </si>
  <si>
    <t>Share price at the beginning of the year</t>
  </si>
  <si>
    <t>Cotización al inicio del año</t>
  </si>
  <si>
    <t>Low YTD</t>
  </si>
  <si>
    <t>Cotización mínima desde 1 de enero</t>
  </si>
  <si>
    <t>High YTD</t>
  </si>
  <si>
    <t>Cotización máxima desde 1 de enero</t>
  </si>
  <si>
    <t>Last YTD</t>
  </si>
  <si>
    <t>Cotización última desde 1 de enero</t>
  </si>
  <si>
    <t>YtD performance (%)</t>
  </si>
  <si>
    <t>Revalorización desde 1 de enero (%)</t>
  </si>
  <si>
    <t>Performance over last 12 months (%)</t>
  </si>
  <si>
    <t>Revalorización últimos 12 meses (%)</t>
  </si>
  <si>
    <t>Stock market ratios</t>
  </si>
  <si>
    <t>Ratios bursátiles</t>
  </si>
  <si>
    <t>Price/Book value (times)</t>
  </si>
  <si>
    <t>Precio/Valor teórico contable (veces)</t>
  </si>
  <si>
    <t>P/E (price/earnings, times)</t>
  </si>
  <si>
    <t>PER (precio/beneficio, veces)</t>
  </si>
  <si>
    <t>Dividend yield (12 months) (%)</t>
  </si>
  <si>
    <t>Rentabilidad por dividendo (12 meses) (%)</t>
  </si>
  <si>
    <t>Number of shareholders</t>
  </si>
  <si>
    <t>Número de accionistas</t>
  </si>
  <si>
    <t>Number of shares held by non-residents</t>
  </si>
  <si>
    <t>Número de acciones de no residentes</t>
  </si>
  <si>
    <t>Average daily trading volume YtD (shares)</t>
  </si>
  <si>
    <t>Contratación media diaria desde 1 de enero (número de acciones)</t>
  </si>
  <si>
    <t>Average daily trading volume YtD (€'000)</t>
  </si>
  <si>
    <t>Contratación media diaria desde 1 de enero (miles de €)</t>
  </si>
  <si>
    <t>Market capitalization (thousand of €)</t>
  </si>
  <si>
    <t>Capitalización bursátil (miles de €)</t>
  </si>
  <si>
    <t>5.1 ALTERNATIVE PERFORMANCE MEASURES</t>
  </si>
  <si>
    <t>5.1 MEDIDAS ALTERNATIVAS AL RENDIMIENTO</t>
  </si>
  <si>
    <t>ANEJO_III_1_0074</t>
  </si>
  <si>
    <t>Bankinter Group uses certain "Alternative Performance Measures" ("APMs"). These APMs are not subject to audit. These measures help readers to better understand the Group's financial performance and should be considered as additional information. In no case do they replace the financial information prepared under IFRS. Furthermore, these measures can, both in their definition and in their calculation, differ from other similar measures calculated by other companies and, therefore, may not be comparable.</t>
  </si>
  <si>
    <t>El Grupo Bankinter utiliza determinadas “Medidas Alternativas de Rendimiento” (“MAR” o “APM’s”, por sus siglas en inglés). Estas MAR no son objeto de auditoría. Dichas medidas contribuyen a una mejor comprensión de la evolución financiera del grupo, deben considerarse como información adicional y en ningún caso sustituyen la información financiera elaborada bajo las normas internacionales de información financiera. Asimismo, estas medidas pueden, tanto en su definición como en su cálculo, diferir de otras medidas similares calculadas por otras compañías y, por tanto, podrían no ser comparables.</t>
  </si>
  <si>
    <t xml:space="preserve">The ESMA Guidelines define APMs as a financial measure of historical or future financial performance, financial position, or cash flows, other than a financial measure defined or specified in the applicable financial reporting framework. </t>
  </si>
  <si>
    <t xml:space="preserve">Las Directrices ESMA definen las MAR como una medida financiera del rendimiento financiero pasado o futuro, de la situación financiera o de los flujos de efectivo, excepto una medida financiera definida o detallada en el marco de la información financiera aplicable. </t>
  </si>
  <si>
    <t>APM</t>
  </si>
  <si>
    <t>Description</t>
  </si>
  <si>
    <t>MAR</t>
  </si>
  <si>
    <t>Conceptos</t>
  </si>
  <si>
    <t>Eligible exposures</t>
  </si>
  <si>
    <t>A</t>
  </si>
  <si>
    <t>Loans and advances to credit institutions from customer activity (without valuation adjustments)</t>
  </si>
  <si>
    <t>Riesgo Computable</t>
  </si>
  <si>
    <t>Préstamos y anticipos a entidades de crédito de la actividad con clientes (sin ajustes por valoración)</t>
  </si>
  <si>
    <t>B</t>
  </si>
  <si>
    <t>Loans and advances to customers (without valuation adjustments) for each portfolio of financial assets</t>
  </si>
  <si>
    <t>Préstamos y anticipos a la clientela de cada cartera de activos financieros (sin ajustes por valoración)</t>
  </si>
  <si>
    <t>C</t>
  </si>
  <si>
    <t>Debt securities, customer activity (without valuation adjustments) </t>
  </si>
  <si>
    <t xml:space="preserve">Valores representativios de deuda, actividad con clientes (sin ajustes por valoración) </t>
  </si>
  <si>
    <t>D</t>
  </si>
  <si>
    <t>Loans and advances at fair value through profit or loss</t>
  </si>
  <si>
    <t>Préstamos y anticipos con cambios en resultados</t>
  </si>
  <si>
    <t>E</t>
  </si>
  <si>
    <t>Riesgos contingentes</t>
  </si>
  <si>
    <t>1_1_099</t>
  </si>
  <si>
    <t>A+B+C+D+E</t>
  </si>
  <si>
    <t xml:space="preserve">Non-performing loan ratio (%) </t>
  </si>
  <si>
    <t>Non-performing exposures (includes contingent exposures) </t>
  </si>
  <si>
    <t xml:space="preserve">Índice de Morosidad </t>
  </si>
  <si>
    <t>Riesgo dudoso (incluye riesgos contingentes) </t>
  </si>
  <si>
    <t>A/B</t>
  </si>
  <si>
    <t>C1_1_0199</t>
  </si>
  <si>
    <t>Non-performing loan coverage ratio (%)</t>
  </si>
  <si>
    <t>Credit risk allowances and provisions </t>
  </si>
  <si>
    <t>Índice de Cobertura de la Morosidad</t>
  </si>
  <si>
    <t>Provisiones por riesgo de crédito </t>
  </si>
  <si>
    <t>C1_1_0228</t>
  </si>
  <si>
    <t>Non-performing exposures (includes contingent exposures)</t>
  </si>
  <si>
    <t xml:space="preserve">Riesgo dudoso (incluye riesgos contingentes) </t>
  </si>
  <si>
    <t>C444132</t>
  </si>
  <si>
    <t>C440707</t>
  </si>
  <si>
    <t>Cost-to-income ratio (%)</t>
  </si>
  <si>
    <t>Staff expenses</t>
  </si>
  <si>
    <t>Ratio de Eficiencia</t>
  </si>
  <si>
    <t>Gastos de personal</t>
  </si>
  <si>
    <t>C440708</t>
  </si>
  <si>
    <t>Other general administrative expenses</t>
  </si>
  <si>
    <t>Gastos generales de administración</t>
  </si>
  <si>
    <t>C444138</t>
  </si>
  <si>
    <t>Depreciation and amortisation</t>
  </si>
  <si>
    <t>Amortización</t>
  </si>
  <si>
    <t>C444137</t>
  </si>
  <si>
    <t xml:space="preserve">Margen Bruto </t>
  </si>
  <si>
    <t>C476913</t>
  </si>
  <si>
    <t>(A+B+C)/D</t>
  </si>
  <si>
    <t>Return on equity (ROE) (%)</t>
  </si>
  <si>
    <t>Net profit or loss for the last 12 months</t>
  </si>
  <si>
    <t>ROE</t>
  </si>
  <si>
    <t>Resultado del periodo del los últimos 12 meses</t>
  </si>
  <si>
    <t>Average shareholders' equity</t>
  </si>
  <si>
    <t>Fondos propios medios</t>
  </si>
  <si>
    <t>Anejo_III_2_0075</t>
  </si>
  <si>
    <t>Return on tangible equity (ROTE) (%)</t>
  </si>
  <si>
    <t>ROTE</t>
  </si>
  <si>
    <t>Average shareholders' equity - average intangible assets</t>
  </si>
  <si>
    <t>Fondos propios medios - activos intangible medios</t>
  </si>
  <si>
    <t>Earnings per share (EPS)</t>
  </si>
  <si>
    <t>Profit or loss for the period annualized</t>
  </si>
  <si>
    <t xml:space="preserve">BPA </t>
  </si>
  <si>
    <t>Contingent convertible preference shares</t>
  </si>
  <si>
    <t>Participaciones preferentes convertibles contingentes</t>
  </si>
  <si>
    <t>Average number of shares in circulation at the period-end</t>
  </si>
  <si>
    <t>Nº medio de acciones en circulación a cierre del ejercicio</t>
  </si>
  <si>
    <t>Bought-back shares (thousands)</t>
  </si>
  <si>
    <t>Autocartera (miles)</t>
  </si>
  <si>
    <t>(A-B)/(C-D)</t>
  </si>
  <si>
    <t>DTL (%) 
(Deposit-to-loan ratio)</t>
  </si>
  <si>
    <t>Customer funds with collection accounts</t>
  </si>
  <si>
    <t xml:space="preserve">Ratio Depósitos sobre Créditos </t>
  </si>
  <si>
    <t xml:space="preserve">Recursos </t>
  </si>
  <si>
    <t>Collection accounts</t>
  </si>
  <si>
    <t>Cuentas de recaudación</t>
  </si>
  <si>
    <t>Customer loans</t>
  </si>
  <si>
    <t>Inversión</t>
  </si>
  <si>
    <t>Securitizations</t>
  </si>
  <si>
    <t>Titulizaciones</t>
  </si>
  <si>
    <t>(A+B)/(C-D)</t>
  </si>
  <si>
    <t>LTD (%)
(Loan-to-deposit ratio)</t>
  </si>
  <si>
    <t>Ratio Créditos sobre Depósitos</t>
  </si>
  <si>
    <t>Customer funds</t>
  </si>
  <si>
    <t>(A-B)/(C+D)</t>
  </si>
  <si>
    <t>Customer funding gap</t>
  </si>
  <si>
    <t>Loans and advances to customers</t>
  </si>
  <si>
    <t xml:space="preserve">Gap Comercial </t>
  </si>
  <si>
    <t>Inversión crediticia en clientes</t>
  </si>
  <si>
    <t>Recursos de clientes</t>
  </si>
  <si>
    <t>A-B</t>
  </si>
  <si>
    <t>Liquidity gap</t>
  </si>
  <si>
    <t>Gap de Liquidez</t>
  </si>
  <si>
    <t>Gap comercial</t>
  </si>
  <si>
    <t xml:space="preserve">A+B+C              </t>
  </si>
  <si>
    <t xml:space="preserve"> Customer Lending</t>
  </si>
  <si>
    <t xml:space="preserve"> Inversión crediticia</t>
  </si>
  <si>
    <t>Retail Deposits</t>
  </si>
  <si>
    <t>Recursos minoristas</t>
  </si>
  <si>
    <t xml:space="preserve">Assets under Management </t>
  </si>
  <si>
    <t>Recursos fuera de balance</t>
  </si>
  <si>
    <r>
      <t xml:space="preserve"> </t>
    </r>
    <r>
      <rPr>
        <b/>
        <i/>
        <sz val="8"/>
        <color theme="0"/>
        <rFont val="Bankinter Sans Light"/>
      </rPr>
      <t>Dividend yield</t>
    </r>
  </si>
  <si>
    <t xml:space="preserve">Rentabilidad por dividendo </t>
  </si>
  <si>
    <t>Dividendo por acción últimos 12 meses</t>
  </si>
  <si>
    <t xml:space="preserve">5.2 DEFINITIONS </t>
  </si>
  <si>
    <t xml:space="preserve">5.2 DEFINICIONES </t>
  </si>
  <si>
    <t xml:space="preserve">Las Directrices de la European Securities and Markets Authority (ESMA) definen las MAR como una medida del rendimiento financiero pasado o futuro, de la situación financiera o de los flujos de efectivo, que no está definida o detallada en el marco normativo de la información financiera aplicable. </t>
  </si>
  <si>
    <t>The main APMs used by Bankinter Group, calculated using its consolidated annual accounts, are listed below:</t>
  </si>
  <si>
    <t>A continuación, detallan las principales MAR utilizadas por el Grupo Bankinter, las cuales se calculan a partir de los estados financieros consolidados del mismo:</t>
  </si>
  <si>
    <t>Alternative performance measure</t>
  </si>
  <si>
    <t>Definition</t>
  </si>
  <si>
    <t>Purpose</t>
  </si>
  <si>
    <t xml:space="preserve">Medida Alternativa de Rendimiento  </t>
  </si>
  <si>
    <t xml:space="preserve">Definición </t>
  </si>
  <si>
    <t>Relevancia del uso</t>
  </si>
  <si>
    <t>Loans and advances to customers (without valuation adjustments) for each portfolio of financial assets + Loans and advances to credit institutions from customer activity (without valuation adjustments) + Fixed Income from customer activity (without valuation adjustments) + Contingent risks + Securitised assets derecognised from the balance sheet (before 2004)</t>
  </si>
  <si>
    <t>It measures the total credit risk assumed by the Group with customers.</t>
  </si>
  <si>
    <t>Préstamos y anticipos a la clientela (sin ajustes por valoración) de cada cartera de activos financieros + Prestamos y anticipos a entidades de crédito de la actividad con clientes (sin ajustes por valoración) + Renta Fija de la actividad con clientes (sin ajustes por valoración) + Riesgos contingentes + Titulizados dados de baja de balance (anteriores al 2004)</t>
  </si>
  <si>
    <t>Mide el riesgo de crédito total asumido por el grupo con la clientela.</t>
  </si>
  <si>
    <t>Calculated as non-performing loans (with off-balance sheet exposure) divided by total exposure.</t>
  </si>
  <si>
    <t>It measures the quality of the entities' loan book, indicating the percentage of non-performing loans of total loans.</t>
  </si>
  <si>
    <t>Índice de Morosidad (%)</t>
  </si>
  <si>
    <t>Calculado como el saldo de dudosos (con riesgo de firma) entre el saldo del riesgo total.</t>
  </si>
  <si>
    <t>Mide la calidad de la cartera crediticia de las entidades, indicando el porcentaje de créditos de dudoso cobro con respecto al total de créditos.</t>
  </si>
  <si>
    <t>Calculated as provisions and allowances divided by non-performing loans (with off-balance sheet exposure).</t>
  </si>
  <si>
    <t>It measures the percentage of non-performing loans portfolio covered by provisions and allowances for credit risk.</t>
  </si>
  <si>
    <t>Índice de Cobertura de la Morosidad (%)</t>
  </si>
  <si>
    <t>Calculado como el saldo de los fondos constituidos entre el saldo de dudosos (con riesgo de firma).</t>
  </si>
  <si>
    <t>Mide el porcentaje de la cartera morosa que está cubierta con provisiones de insolvencia.</t>
  </si>
  <si>
    <t>This is the result of dividing the sum of staff expenses, other general administrative expenses and depreciation and amortisation by gross operating income.</t>
  </si>
  <si>
    <t>It measures the amount of general administrative expenses and depreciation required to generate income.</t>
  </si>
  <si>
    <t>Ratio de Eficiencia  (%)</t>
  </si>
  <si>
    <t>Es el resultado de dividir la suma de gastos de personal, otros gastos generales de administración y  amortizaciones entre el margen bruto.</t>
  </si>
  <si>
    <t>Permite medir cuantos gastos generales de administración y gastos por amortizaciones son necesarios para generar los ingresos.</t>
  </si>
  <si>
    <t>Net profit from continuing operations divided by average equity for the period (excluding profit or loss for the year, dividends and remuneration, and valuation adjustments). In the denominator, average equity is the moving average of own funds of the previous 12 calendar months, excluding the profit/(loss) attributed to the Group as part of equity, as well as dividends and accumulated other comprehensive income.</t>
  </si>
  <si>
    <t>It measures the return obtained on funds invested in/held by the Company.</t>
  </si>
  <si>
    <t>ROE  (%)
(Return on equity)</t>
  </si>
  <si>
    <t>Es el resultado de dividir el beneficio neto de las actividades continuadas entre los fondos propios medios (excluido el resultado del ejercicio, los dividendos y retribuciones y los ajustes por valoración). En el denominador los fondos propios medios son la media móvil de los fondos propios existentes en los últimos doce meses naturales, excluyendo el beneficio atribuido al grupo como parte de los fondos propios, así como los dividendos y otro resultado global acumulado.</t>
  </si>
  <si>
    <t>Mide el rendimiento que se obtiene por los fondos invertidos/retenidos en la sociedad.</t>
  </si>
  <si>
    <t>Net profit from continuing operations divided by average equity for the period (excluding profit or loss for the year, dividends and remuneration, and valuation adjustments) less average intangible assets. In the denominator, average equity is the moving average of own funds of the previous 12 calendar months, excluding the profit/(loss) attributed to the Group as part of equity, as well as dividends and accumulated other comprehensive income. In the denominator, average intangible assets are the moving average of the intangible assets on the Group's consolidated balance sheet, including goodwill and other intangible assets.</t>
  </si>
  <si>
    <t>It measures the return obtained on funds invested in/held by the Company, excluding intangible assets.</t>
  </si>
  <si>
    <t>ROTE  (%)
(Return on tangible equity)</t>
  </si>
  <si>
    <t>Es el resultado de dividir el beneficio neto de las actividades continuadas entre los fondos propios medios (excluido el resultado del ejercicio, los dividendos y retribuciones y los ajustes por valoración) menos los activos intangibles medios. En el denominador los fondos propios medios son la media móvil de los fondos propios existentes en los últimos doce meses naturales, excluyendo el beneficio atribuido al grupo como parte de los fondos propios, así como los dividendos y otro resultado global acumulado. En el denominador los activos intangibles medios son la media móvil de los activos intangibles del balance consolidado del Grupo, que incluyen fondos de comercio y otros activos intangibles.</t>
  </si>
  <si>
    <t>Mide el rendimiento que se obtiene por los fondos invertidos/retenidos en la sociedad excluyendo los activos intangibles.</t>
  </si>
  <si>
    <t>Earnings per share are calculated by dividing the earnings attributable to the Group, adjusted by the profit after tax arising recognised in equity from contingent convertible preference shares, by the weighted average number of ordinary shares outstanding during the period, excluding, where applicable, the treasury shares acquired by the Group.</t>
  </si>
  <si>
    <t>It measures the net profit generated by each share, and enables shareholders to measure their return on their investment per share.</t>
  </si>
  <si>
    <t>BPA 
(Beneficio neto atribuido por acción)</t>
  </si>
  <si>
    <t>Los beneficios por acción se calculan dividiendo el resultado atribuido al Grupo, ajustado por el importe después de impuestos correspondiente a la retribución registrada en el patrimonio neto de las participaciones preferentes convertibles contingentes, entre el número medio ponderado de acciones ordinarias en circulación durante el ejercicio, excluidas, en su caso las acciones propias adquiridas por el Grupo</t>
  </si>
  <si>
    <t>Mide el beneficio neto generado por cada acción, y permite al accionista medir la rentabilidad de su inversión por acción.</t>
  </si>
  <si>
    <t>The deposit-to-loan ratio is the result of dividing customer deposits by customer loans.</t>
  </si>
  <si>
    <t>It measures the percentage of investment financed with customer funds and, therefore, represents the degree of reliance on wholesale funding.</t>
  </si>
  <si>
    <t>DTL (%) 
(Ratio Depósitos sobre Créditos)</t>
  </si>
  <si>
    <t>El ratio de depósitos sobre créditos es el resultado de dividir  los recursos depositados de los clientes entre la inversión de los mismos.</t>
  </si>
  <si>
    <t>Mide el porcentaje de la inversión que está financiada con recursos de clientes, por lo que representa el grado de dependencia a la financiación mayorista</t>
  </si>
  <si>
    <t>The loan-to-deposit ratio is the result of dividing  customer loans by customer deposits.</t>
  </si>
  <si>
    <t>It measures the percentage of customer funds that finance investments, and, therefore, represents the degree of reliance on wholesale funding.</t>
  </si>
  <si>
    <t>LTD (%)
(Ratio Créditos sobre Depósitos)</t>
  </si>
  <si>
    <t>El ratio de créditos sobre depósitos es el resultado de dividir la inversión de los clientes entre los recursos depositados de los mismos.</t>
  </si>
  <si>
    <t>Mide el porcentaje de los recursos que financia la inversión de clientes, por lo que representa el grado de dependencia a la financiación mayorista</t>
  </si>
  <si>
    <t>The customer funding gap is the amount of customer loans not funded with retail deposits, but rather with funds raised on wholesale markets and the Bank's own funds Loans and receivables are considered to include: Loans to the public sector, commercial loans (including ICO loans), foreign-currency effect, secured loans, other term loans, demand loans, non-performing loans and valuation adjustments, non-resident customers, Portugal debt securities which are not bills of exchange and lending to credit institutions. Customer deposits are considered to include: Demand accounts, term deposits, promissory notes placed by the network, repos of promissory notes, structured bonds, subordinated debt placed by the network and ICO funds.</t>
  </si>
  <si>
    <t>As an additional measure of reliance on wholesale funding, it measures the amount of business activity requiring finance with own funds or wholesale funding.</t>
  </si>
  <si>
    <t>Gap Comercial</t>
  </si>
  <si>
    <t>El gap comercial se define como la parte de inversión a clientes que no es financiada con recursos minoristas, sino que se financia por los fondos captados en los mercados mayoristas y por los fondos propios de la entidad. 
Se consideran dentro de la inversión crediticia: AAPP, Crédito Comercial-incluidos préstamos ICO-, Efecto Tipo de Cambio, Préstamos con garantía real, otros deudores a plazo, deudores a la vista, dudosos y ajustes por valoración, No residentes, valores representativos de deuda de Portugal que se corresponden con efectos comerciales y la inversión crediticia a entidades de crédito. 
Se considera dentro de los recursos de clientes: Cuentas Vista, Depósitos a plazo, Pagarés colocados en la red, Repos de pagarés, Bonos estructurados, Subordinadas colocadas en la red y Fondos ICO.</t>
  </si>
  <si>
    <t>Medida adicional de la dependencia a la financiación mayorista, mide el importe de la actividad de negocio que necesita ser financiado con recursos propios o mayoristas</t>
  </si>
  <si>
    <t>The liquidity gap is defined as the liquidity needs arising from the business that are covered by funds obtained on wholesale markets and the Bank's own funds. It includes the customer funding gap (the difference between customer loans and deposits) plus other items that generate inflows and outflows of funds. On the asset side of balance sheet: foreclosed assets, net of collateral and derivatives; and on the liability side: external securitisation fund accounts and BK securitisation fund accounts, net of other financial assets and liabilities (such as temporary accounts of transactions in progress).</t>
  </si>
  <si>
    <t>El gap de liquidez se define como las necesidades de liquidez generadas por el negocio que son cubiertas por los fondos captados en los mercados mayoristas y por los fondos propios de la entidad. Se compone del gap comercial, diferencia entre inversión y recursos de clientes, al que se le añaden otras partidas que generan entradas y salidas de fondos. Por la parte del activo: activos adjudicados, neto de colaterales y neto de derivados; y por la parte del pasivo: cuentas de fondos de titulización externos, cuentas de fondos de titulización BK y neto de otros pasivos y activos financieros (como cuentas transitorias de operaciones en vuelo)</t>
  </si>
  <si>
    <t>Customer volumes represent the total amount of financial resources that a financial institution directly or indirectly manages on behalf of its clients. This indicator includes both on-balance sheet assets and off-balance sheet products, and is composed of credit investment, retail deposits, and AUMs.</t>
  </si>
  <si>
    <t>It is a commercial dimension indicator that allows the evaluation of the institution's ability to attract and manage client resources.</t>
  </si>
  <si>
    <t xml:space="preserve"> Los volúmenes gestionados de clientes representan el conjunto total de recursos financieros que la entidad administra directamente o indirectamente en nombre de sus clientes. Este indicador incluye tanto los activos en balance como los productos fuera de balance, y se compone de la inversión crediticia, los recursos minoristas y los AUMs</t>
  </si>
  <si>
    <t>Es un indicador de dimensión comercial que permite evaluar la capacidad de la entidad para atraer y gestionar recursos de clientes</t>
  </si>
  <si>
    <t>Dividend yield</t>
  </si>
  <si>
    <t xml:space="preserve">Dividend yield is the ratio of the dividend per share distributed by a company annually to the price paid per share </t>
  </si>
  <si>
    <t>It helps estimate the periodic cash flow an investor will receive, regardless of the stock’s price fluctuations. Furthermore, it allows for comparison between different stocks or against other financial instruments</t>
  </si>
  <si>
    <t>Rentabilidad por dividendo</t>
  </si>
  <si>
    <t>La rentabilidad por dividendo es el cociente entre el dividendo por acción que reparte una compañía anualmente y el precio pagado por la acción</t>
  </si>
  <si>
    <t>Ayuda a determina el nivel potencial de ingresos recurrentes a los accionistas independientemente de la fluctuación del valor en la acción. Además de ofrecer al accionista un comparable con otras acciones o instrumentos financieros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</si>
</sst>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0;&quot;-&quot;#0;#0;_(@_)"/>
    <numFmt numFmtId="165" formatCode="d/m/yyyy"/>
    <numFmt numFmtId="166" formatCode="#,##0;&quot;-&quot;#,##0;#,##0;_(@_)"/>
    <numFmt numFmtId="167" formatCode="#,##0.00;&quot;-&quot;#,##0.00;#,##0.00;_(@_)"/>
    <numFmt numFmtId="168" formatCode="#0.00%;&quot;-&quot;#0.00%;&quot;-&quot;\%;_(@_)"/>
    <numFmt numFmtId="169" formatCode="#0.00;&quot;-&quot;#0.00;#0.00;_(@_)"/>
    <numFmt numFmtId="170" formatCode="#0.#######################;&quot;-&quot;#0.#######################;#0.#######################;_(@_)"/>
    <numFmt numFmtId="171" formatCode="#0.0;&quot;-&quot;#0.0;#0.0;_(@_)"/>
    <numFmt numFmtId="172" formatCode="#,##0;\(#,##0\);\ &quot;-&quot;??\ "/>
    <numFmt numFmtId="173" formatCode="#,##0.0000"/>
  </numFmts>
  <fonts count="111">
    <font>
      <sz val="10"/>
      <name val="Arial"/>
    </font>
    <font>
      <sz val="11"/>
      <color theme="1"/>
      <name val="Aptos Narrow"/>
      <family val="2"/>
      <scheme val="minor"/>
    </font>
    <font>
      <sz val="11"/>
      <color theme="1"/>
      <name val="Aptos Narrow"/>
      <family val="2"/>
      <scheme val="minor"/>
    </font>
    <font>
      <sz val="10"/>
      <color rgb="FF000000"/>
      <name val="Arial"/>
      <family val="2"/>
    </font>
    <font>
      <sz val="12"/>
      <color rgb="FF000000"/>
      <name val="Arial"/>
      <family val="2"/>
    </font>
    <font>
      <b/>
      <sz val="18"/>
      <color rgb="FF000000"/>
      <name val="Arial"/>
      <family val="2"/>
    </font>
    <font>
      <b/>
      <sz val="16"/>
      <color rgb="FF000000"/>
      <name val="Arial"/>
      <family val="2"/>
    </font>
    <font>
      <sz val="14"/>
      <color rgb="FF000000"/>
      <name val="Arial"/>
      <family val="2"/>
    </font>
    <font>
      <b/>
      <sz val="11"/>
      <color rgb="FF000000"/>
      <name val="Arial"/>
      <family val="2"/>
    </font>
    <font>
      <sz val="11"/>
      <color rgb="FF000000"/>
      <name val="Arial"/>
      <family val="2"/>
    </font>
    <font>
      <b/>
      <sz val="11"/>
      <color rgb="FFFFFFFF"/>
      <name val="Calibri"/>
      <family val="2"/>
    </font>
    <font>
      <b/>
      <sz val="11"/>
      <color rgb="FF000000"/>
      <name val="Calibri"/>
      <family val="2"/>
    </font>
    <font>
      <b/>
      <sz val="11"/>
      <color rgb="FFFFC000"/>
      <name val="Arial"/>
      <family val="2"/>
    </font>
    <font>
      <sz val="11"/>
      <color rgb="FFFFFFFF"/>
      <name val="Arial"/>
      <family val="2"/>
    </font>
    <font>
      <b/>
      <sz val="10"/>
      <color rgb="FF000000"/>
      <name val="Bankinter Sans Light"/>
    </font>
    <font>
      <sz val="9"/>
      <color rgb="FF000000"/>
      <name val="Bankinter Sans Light"/>
    </font>
    <font>
      <b/>
      <sz val="9"/>
      <color rgb="FF000000"/>
      <name val="Bankinter Sans Light"/>
    </font>
    <font>
      <b/>
      <sz val="10"/>
      <color rgb="FF000000"/>
      <name val="Arial"/>
      <family val="2"/>
    </font>
    <font>
      <sz val="8"/>
      <color rgb="FF000000"/>
      <name val="Bankinter Sans"/>
    </font>
    <font>
      <sz val="8"/>
      <color rgb="FF000000"/>
      <name val="Arial"/>
      <family val="2"/>
    </font>
    <font>
      <sz val="6"/>
      <color rgb="FF000000"/>
      <name val="Arial"/>
      <family val="2"/>
    </font>
    <font>
      <sz val="7"/>
      <color rgb="FF000000"/>
      <name val="Arial"/>
      <family val="2"/>
    </font>
    <font>
      <sz val="9"/>
      <color rgb="FF000000"/>
      <name val="Arial"/>
      <family val="2"/>
    </font>
    <font>
      <sz val="9"/>
      <color rgb="FFFF0000"/>
      <name val="Bankinter Sans Light"/>
    </font>
    <font>
      <sz val="12"/>
      <color rgb="FFFF0000"/>
      <name val="Bankinter Sans Light"/>
    </font>
    <font>
      <b/>
      <sz val="9"/>
      <color rgb="FF000000"/>
      <name val="Arial"/>
      <family val="2"/>
    </font>
    <font>
      <sz val="8"/>
      <color rgb="FFFF0000"/>
      <name val="Arial"/>
      <family val="2"/>
    </font>
    <font>
      <b/>
      <sz val="9"/>
      <color rgb="FFFFFFFF"/>
      <name val="Bankinter Sans Light"/>
    </font>
    <font>
      <b/>
      <i/>
      <sz val="9"/>
      <color rgb="FF000000"/>
      <name val="Bankinter Sans Light"/>
    </font>
    <font>
      <u/>
      <sz val="9"/>
      <color rgb="FF000000"/>
      <name val="Bankinter Sans Light"/>
    </font>
    <font>
      <sz val="10"/>
      <name val="Bankinter Sans Light"/>
    </font>
    <font>
      <sz val="9"/>
      <name val="Bankinter Sans Light"/>
    </font>
    <font>
      <b/>
      <sz val="10"/>
      <name val="Bankinter Sans Light"/>
    </font>
    <font>
      <b/>
      <sz val="12"/>
      <name val="Bankinter Sans Light"/>
    </font>
    <font>
      <b/>
      <sz val="14"/>
      <color rgb="FFFF821C"/>
      <name val="Bankinter Sans Black"/>
    </font>
    <font>
      <sz val="12"/>
      <name val="Bankinter Sans Light"/>
    </font>
    <font>
      <b/>
      <sz val="10"/>
      <name val="Arial"/>
      <family val="2"/>
    </font>
    <font>
      <sz val="9"/>
      <color theme="1"/>
      <name val="Bankinter Sans Light"/>
    </font>
    <font>
      <sz val="9"/>
      <color theme="0"/>
      <name val="Bankinter Sans Light"/>
    </font>
    <font>
      <sz val="12"/>
      <color theme="1"/>
      <name val="Bankinter Sans Light"/>
    </font>
    <font>
      <b/>
      <sz val="8"/>
      <color rgb="FF000000"/>
      <name val="Bankinter Sans"/>
    </font>
    <font>
      <sz val="7"/>
      <color rgb="FF3C3939"/>
      <name val="Bankinter Sans"/>
    </font>
    <font>
      <sz val="9"/>
      <color theme="2" tint="-9.9978637043366805E-2"/>
      <name val="Bankinter Sans Light"/>
    </font>
    <font>
      <sz val="12"/>
      <color theme="2" tint="-9.9978637043366805E-2"/>
      <name val="Bankinter Sans Light"/>
    </font>
    <font>
      <b/>
      <sz val="20"/>
      <color theme="0"/>
      <name val="Bankinter Sans Light"/>
    </font>
    <font>
      <b/>
      <sz val="14"/>
      <color theme="0"/>
      <name val="Bankinter Sans Black"/>
    </font>
    <font>
      <sz val="12"/>
      <color theme="0"/>
      <name val="Bankinter Sans Light"/>
    </font>
    <font>
      <sz val="10"/>
      <color theme="0"/>
      <name val="Arial"/>
      <family val="2"/>
    </font>
    <font>
      <b/>
      <sz val="9"/>
      <color theme="0"/>
      <name val="Bankinter Sans Light"/>
    </font>
    <font>
      <sz val="9"/>
      <name val="Arial"/>
      <family val="2"/>
    </font>
    <font>
      <sz val="10"/>
      <name val="Bankinter Sans"/>
    </font>
    <font>
      <sz val="10"/>
      <name val="Arial"/>
      <family val="2"/>
    </font>
    <font>
      <b/>
      <sz val="9"/>
      <name val="Bankinter Sans Light"/>
    </font>
    <font>
      <sz val="10"/>
      <name val="Aptos Narrow"/>
      <family val="2"/>
      <scheme val="minor"/>
    </font>
    <font>
      <sz val="7"/>
      <color rgb="FF000000"/>
      <name val="Aptos Narrow"/>
      <family val="2"/>
      <scheme val="minor"/>
    </font>
    <font>
      <sz val="10"/>
      <name val="Aptos Narrow"/>
      <family val="2"/>
      <scheme val="minor"/>
    </font>
    <font>
      <b/>
      <i/>
      <sz val="9"/>
      <name val="Bankinter Sans Light"/>
    </font>
    <font>
      <sz val="10"/>
      <name val="Arial"/>
      <family val="2"/>
    </font>
    <font>
      <b/>
      <sz val="10"/>
      <color theme="0"/>
      <name val="Bankinter Sans Light"/>
    </font>
    <font>
      <sz val="14"/>
      <color theme="0"/>
      <name val="Bankinter Sans Black"/>
    </font>
    <font>
      <sz val="10"/>
      <color theme="0"/>
      <name val="Bankinter Sans Light"/>
    </font>
    <font>
      <sz val="8"/>
      <color rgb="FF000000"/>
      <name val="Bankinter Sans Light"/>
    </font>
    <font>
      <sz val="6"/>
      <color theme="0"/>
      <name val="Bankinter Sans Light"/>
    </font>
    <font>
      <sz val="9"/>
      <color theme="0"/>
      <name val="Arial"/>
      <family val="2"/>
    </font>
    <font>
      <sz val="8"/>
      <color theme="0"/>
      <name val="Bankinter Sans"/>
    </font>
    <font>
      <b/>
      <i/>
      <sz val="9"/>
      <color theme="0"/>
      <name val="Bankinter Sans Light"/>
    </font>
    <font>
      <b/>
      <sz val="8"/>
      <color theme="0"/>
      <name val="Bankinter Sans"/>
    </font>
    <font>
      <sz val="7"/>
      <color theme="0"/>
      <name val="Bankinter Sans"/>
    </font>
    <font>
      <sz val="8"/>
      <name val="Arial"/>
      <family val="2"/>
    </font>
    <font>
      <b/>
      <sz val="8"/>
      <color rgb="FF3C3939"/>
      <name val="Bankinter Sans"/>
    </font>
    <font>
      <sz val="8"/>
      <color theme="0"/>
      <name val="Bankinter Sans Light"/>
    </font>
    <font>
      <sz val="8"/>
      <color theme="0"/>
      <name val="Arial"/>
      <family val="2"/>
    </font>
    <font>
      <sz val="9"/>
      <name val="Aptos Narrow"/>
      <family val="2"/>
      <scheme val="minor"/>
    </font>
    <font>
      <sz val="8"/>
      <name val="Bankinter Sans Light"/>
    </font>
    <font>
      <sz val="10"/>
      <color rgb="FFFF0000"/>
      <name val="Arial"/>
      <family val="2"/>
    </font>
    <font>
      <b/>
      <sz val="22"/>
      <name val="Bankinter Sans Black"/>
    </font>
    <font>
      <sz val="10"/>
      <color rgb="FFFF821C"/>
      <name val="Bankinter Sans Black"/>
    </font>
    <font>
      <sz val="9"/>
      <color rgb="FFFF821C"/>
      <name val="Bankinter Sans Light"/>
    </font>
    <font>
      <b/>
      <sz val="9"/>
      <color rgb="FFFF821C"/>
      <name val="Bankinter Sans Light"/>
    </font>
    <font>
      <b/>
      <sz val="10"/>
      <color rgb="FFFF821C"/>
      <name val="Bankinter Sans Black"/>
    </font>
    <font>
      <sz val="9"/>
      <color rgb="FFFF821C"/>
      <name val="Bankinter Sans Black"/>
    </font>
    <font>
      <b/>
      <sz val="9"/>
      <color rgb="FFFF821C"/>
      <name val="Bankinter Sans Black"/>
    </font>
    <font>
      <u/>
      <sz val="10"/>
      <name val="Bankinter Sans Light"/>
    </font>
    <font>
      <sz val="8"/>
      <color rgb="FFFF821C"/>
      <name val="Bankinter Sans"/>
    </font>
    <font>
      <b/>
      <sz val="8"/>
      <color rgb="FFFF821C"/>
      <name val="Bankinter Sans Light"/>
    </font>
    <font>
      <b/>
      <sz val="8"/>
      <color rgb="FFFF821C"/>
      <name val="Bankinter Sans"/>
    </font>
    <font>
      <b/>
      <sz val="8"/>
      <color theme="1"/>
      <name val="Bankinter Sans"/>
    </font>
    <font>
      <vertAlign val="superscript"/>
      <sz val="11"/>
      <name val="Bankinter Sans"/>
    </font>
    <font>
      <sz val="10"/>
      <color theme="0"/>
      <name val="Aptos Narrow"/>
      <family val="2"/>
      <scheme val="minor"/>
    </font>
    <font>
      <b/>
      <sz val="10"/>
      <color theme="0"/>
      <name val="Arial"/>
      <family val="2"/>
    </font>
    <font>
      <sz val="11"/>
      <color theme="0"/>
      <name val="Bankinter Sans"/>
    </font>
    <font>
      <sz val="10"/>
      <color theme="0"/>
      <name val="Bankinter Sans"/>
    </font>
    <font>
      <b/>
      <sz val="14"/>
      <color theme="0"/>
      <name val="Bankinter Sans"/>
    </font>
    <font>
      <sz val="10"/>
      <color rgb="FFFF0000"/>
      <name val="Bankinter Sans Light"/>
    </font>
    <font>
      <b/>
      <sz val="9"/>
      <name val="Arial"/>
      <family val="2"/>
    </font>
    <font>
      <sz val="10"/>
      <color theme="1"/>
      <name val="Bankinter"/>
      <family val="2"/>
    </font>
    <font>
      <b/>
      <sz val="9"/>
      <color rgb="FFFF0000"/>
      <name val="Bankinter Sans Light"/>
    </font>
    <font>
      <sz val="11"/>
      <name val="Bankinter Sans"/>
    </font>
    <font>
      <b/>
      <sz val="10"/>
      <color rgb="FFFF0000"/>
      <name val="Arial"/>
      <family val="2"/>
    </font>
    <font>
      <b/>
      <i/>
      <sz val="8"/>
      <color theme="0"/>
      <name val="Bankinter Sans Light"/>
    </font>
    <font>
      <sz val="9"/>
      <name val="Bankinter"/>
    </font>
    <font>
      <sz val="12"/>
      <name val="Arial"/>
      <family val="2"/>
    </font>
    <font>
      <b/>
      <sz val="7"/>
      <name val="Bankinter Sans Light"/>
    </font>
    <font>
      <sz val="7"/>
      <name val="Bankinter Sans Light"/>
    </font>
    <font>
      <sz val="10"/>
      <name val="Arial"/>
      <family val="2"/>
    </font>
    <font>
      <vertAlign val="superscript"/>
      <sz val="11"/>
      <color theme="1"/>
      <name val="Bankinter Sans"/>
    </font>
    <font>
      <u/>
      <sz val="9"/>
      <name val="Bankinter Sans Light"/>
    </font>
    <font>
      <b/>
      <u/>
      <sz val="9"/>
      <name val="Bankinter Sans Light"/>
    </font>
    <font>
      <sz val="9"/>
      <color rgb="FFFF0000"/>
      <name val="Arial"/>
      <family val="2"/>
    </font>
    <font>
      <b/>
      <sz val="9"/>
      <color rgb="FFFF0000"/>
      <name val="Arial"/>
      <family val="2"/>
    </font>
    <font>
      <b/>
      <sz val="8"/>
      <color rgb="FFFF0000"/>
      <name val="Arial"/>
      <family val="2"/>
    </font>
  </fonts>
  <fills count="8">
    <fill>
      <patternFill patternType="none"/>
    </fill>
    <fill>
      <patternFill patternType="gray125"/>
    </fill>
    <fill>
      <patternFill patternType="solid">
        <fgColor rgb="FFD3E8EB"/>
        <bgColor indexed="64"/>
      </patternFill>
    </fill>
    <fill>
      <patternFill patternType="solid">
        <fgColor rgb="FFFFFFFF"/>
        <bgColor indexed="64"/>
      </patternFill>
    </fill>
    <fill>
      <patternFill patternType="solid">
        <fgColor rgb="FFFFC000"/>
        <bgColor indexed="64"/>
      </patternFill>
    </fill>
    <fill>
      <patternFill patternType="solid">
        <fgColor theme="0"/>
        <bgColor indexed="64"/>
      </patternFill>
    </fill>
    <fill>
      <patternFill patternType="solid">
        <fgColor theme="2"/>
        <bgColor indexed="64"/>
      </patternFill>
    </fill>
    <fill>
      <patternFill patternType="solid">
        <fgColor theme="0" tint="-4.9989318521683403E-2"/>
        <bgColor indexed="64"/>
      </patternFill>
    </fill>
  </fills>
  <borders count="41">
    <border>
      <left/>
      <right/>
      <top/>
      <bottom/>
      <diagonal/>
    </border>
    <border>
      <left style="medium">
        <color indexed="64"/>
      </left>
      <right style="medium">
        <color indexed="64"/>
      </right>
      <top style="medium">
        <color indexed="64"/>
      </top>
      <bottom style="medium">
        <color indexed="64"/>
      </bottom>
      <diagonal/>
    </border>
    <border>
      <left/>
      <right/>
      <top/>
      <bottom style="thin">
        <color theme="0"/>
      </bottom>
      <diagonal/>
    </border>
    <border>
      <left style="thin">
        <color theme="0"/>
      </left>
      <right style="thin">
        <color theme="0"/>
      </right>
      <top/>
      <bottom style="medium">
        <color rgb="FFFF821C"/>
      </bottom>
      <diagonal/>
    </border>
    <border>
      <left style="thin">
        <color theme="0"/>
      </left>
      <right/>
      <top/>
      <bottom style="medium">
        <color rgb="FFFF821C"/>
      </bottom>
      <diagonal/>
    </border>
    <border>
      <left style="thin">
        <color theme="0"/>
      </left>
      <right style="thin">
        <color theme="0"/>
      </right>
      <top style="thin">
        <color theme="0"/>
      </top>
      <bottom style="medium">
        <color rgb="FFFF821C"/>
      </bottom>
      <diagonal/>
    </border>
    <border>
      <left style="thin">
        <color theme="0"/>
      </left>
      <right/>
      <top style="thin">
        <color theme="0"/>
      </top>
      <bottom style="medium">
        <color rgb="FFFF821C"/>
      </bottom>
      <diagonal/>
    </border>
    <border>
      <left/>
      <right/>
      <top style="thin">
        <color rgb="FFFF821C"/>
      </top>
      <bottom style="thin">
        <color rgb="FFFF821C"/>
      </bottom>
      <diagonal/>
    </border>
    <border>
      <left/>
      <right/>
      <top style="thin">
        <color theme="0" tint="-4.9989318521683403E-2"/>
      </top>
      <bottom/>
      <diagonal/>
    </border>
    <border>
      <left/>
      <right/>
      <top style="thin">
        <color theme="0" tint="-4.9989318521683403E-2"/>
      </top>
      <bottom style="thin">
        <color theme="0" tint="-4.9989318521683403E-2"/>
      </bottom>
      <diagonal/>
    </border>
    <border>
      <left/>
      <right/>
      <top/>
      <bottom style="thin">
        <color theme="0" tint="-4.9989318521683403E-2"/>
      </bottom>
      <diagonal/>
    </border>
    <border>
      <left/>
      <right/>
      <top/>
      <bottom style="thin">
        <color rgb="FFFF821C"/>
      </bottom>
      <diagonal/>
    </border>
    <border>
      <left/>
      <right/>
      <top style="thin">
        <color rgb="FFFF821C"/>
      </top>
      <bottom/>
      <diagonal/>
    </border>
    <border>
      <left/>
      <right/>
      <top style="thin">
        <color rgb="FFFF821C"/>
      </top>
      <bottom style="thin">
        <color theme="0" tint="-4.9989318521683403E-2"/>
      </bottom>
      <diagonal/>
    </border>
    <border>
      <left/>
      <right/>
      <top style="thin">
        <color theme="0" tint="-4.9989318521683403E-2"/>
      </top>
      <bottom style="thin">
        <color rgb="FFFF821C"/>
      </bottom>
      <diagonal/>
    </border>
    <border>
      <left/>
      <right style="thin">
        <color theme="0"/>
      </right>
      <top/>
      <bottom style="medium">
        <color rgb="FFFF821C"/>
      </bottom>
      <diagonal/>
    </border>
    <border>
      <left/>
      <right/>
      <top/>
      <bottom style="medium">
        <color rgb="FFFF821C"/>
      </bottom>
      <diagonal/>
    </border>
    <border>
      <left/>
      <right/>
      <top style="medium">
        <color rgb="FFFF821C"/>
      </top>
      <bottom style="thin">
        <color theme="0" tint="-4.9989318521683403E-2"/>
      </bottom>
      <diagonal/>
    </border>
    <border>
      <left/>
      <right/>
      <top style="medium">
        <color rgb="FFFF821C"/>
      </top>
      <bottom style="thin">
        <color rgb="FFFF821C"/>
      </bottom>
      <diagonal/>
    </border>
    <border>
      <left style="thin">
        <color theme="0"/>
      </left>
      <right style="thin">
        <color theme="0"/>
      </right>
      <top/>
      <bottom style="thin">
        <color theme="2"/>
      </bottom>
      <diagonal/>
    </border>
    <border>
      <left style="thin">
        <color theme="0"/>
      </left>
      <right/>
      <top/>
      <bottom style="thin">
        <color theme="2"/>
      </bottom>
      <diagonal/>
    </border>
    <border>
      <left/>
      <right/>
      <top/>
      <bottom style="thin">
        <color theme="2"/>
      </bottom>
      <diagonal/>
    </border>
    <border>
      <left/>
      <right/>
      <top style="thin">
        <color theme="2"/>
      </top>
      <bottom/>
      <diagonal/>
    </border>
    <border>
      <left style="thin">
        <color theme="0"/>
      </left>
      <right style="thin">
        <color theme="0"/>
      </right>
      <top style="thin">
        <color theme="2"/>
      </top>
      <bottom style="thin">
        <color theme="2"/>
      </bottom>
      <diagonal/>
    </border>
    <border>
      <left/>
      <right/>
      <top style="thin">
        <color theme="2"/>
      </top>
      <bottom style="thin">
        <color theme="2"/>
      </bottom>
      <diagonal/>
    </border>
    <border>
      <left style="thin">
        <color theme="0"/>
      </left>
      <right/>
      <top style="thin">
        <color theme="0"/>
      </top>
      <bottom style="thin">
        <color theme="2"/>
      </bottom>
      <diagonal/>
    </border>
    <border>
      <left/>
      <right style="thin">
        <color theme="0"/>
      </right>
      <top style="thin">
        <color theme="2"/>
      </top>
      <bottom style="thin">
        <color theme="2"/>
      </bottom>
      <diagonal/>
    </border>
    <border>
      <left style="thin">
        <color theme="0"/>
      </left>
      <right/>
      <top style="thin">
        <color theme="2"/>
      </top>
      <bottom style="thin">
        <color theme="2"/>
      </bottom>
      <diagonal/>
    </border>
    <border>
      <left/>
      <right style="thin">
        <color theme="0"/>
      </right>
      <top style="thin">
        <color theme="2"/>
      </top>
      <bottom/>
      <diagonal/>
    </border>
    <border>
      <left style="thin">
        <color theme="0"/>
      </left>
      <right style="thin">
        <color theme="0"/>
      </right>
      <top style="thin">
        <color theme="2"/>
      </top>
      <bottom/>
      <diagonal/>
    </border>
    <border>
      <left style="thin">
        <color theme="0"/>
      </left>
      <right style="thin">
        <color theme="0"/>
      </right>
      <top style="thin">
        <color theme="2"/>
      </top>
      <bottom style="thin">
        <color rgb="FFFF821C"/>
      </bottom>
      <diagonal/>
    </border>
    <border>
      <left style="thin">
        <color theme="0"/>
      </left>
      <right/>
      <top style="thin">
        <color theme="2"/>
      </top>
      <bottom style="thin">
        <color rgb="FFFF821C"/>
      </bottom>
      <diagonal/>
    </border>
    <border>
      <left/>
      <right/>
      <top style="thin">
        <color rgb="FFFF821C"/>
      </top>
      <bottom style="medium">
        <color rgb="FFFF821C"/>
      </bottom>
      <diagonal/>
    </border>
    <border>
      <left/>
      <right/>
      <top style="thin">
        <color theme="0" tint="-4.9989318521683403E-2"/>
      </top>
      <bottom style="medium">
        <color rgb="FFFF821C"/>
      </bottom>
      <diagonal/>
    </border>
    <border>
      <left/>
      <right/>
      <top style="medium">
        <color rgb="FFFF821C"/>
      </top>
      <bottom style="medium">
        <color rgb="FFFF821C"/>
      </bottom>
      <diagonal/>
    </border>
    <border>
      <left style="thin">
        <color theme="0"/>
      </left>
      <right/>
      <top style="thin">
        <color rgb="FFFF821C"/>
      </top>
      <bottom/>
      <diagonal/>
    </border>
    <border>
      <left style="thin">
        <color theme="0"/>
      </left>
      <right/>
      <top style="thin">
        <color rgb="FFFF821C"/>
      </top>
      <bottom style="thin">
        <color rgb="FFFF821C"/>
      </bottom>
      <diagonal/>
    </border>
    <border>
      <left/>
      <right/>
      <top style="thin">
        <color theme="0"/>
      </top>
      <bottom/>
      <diagonal/>
    </border>
    <border>
      <left/>
      <right style="thin">
        <color theme="0"/>
      </right>
      <top style="thin">
        <color rgb="FFFF821C"/>
      </top>
      <bottom style="thin">
        <color rgb="FFFF821C"/>
      </bottom>
      <diagonal/>
    </border>
    <border>
      <left/>
      <right style="thin">
        <color theme="0" tint="-4.9989318521683403E-2"/>
      </right>
      <top style="thin">
        <color theme="0" tint="-4.9989318521683403E-2"/>
      </top>
      <bottom style="thin">
        <color theme="0" tint="-4.9989318521683403E-2"/>
      </bottom>
      <diagonal/>
    </border>
    <border>
      <left style="thin">
        <color theme="0"/>
      </left>
      <right/>
      <top style="thin">
        <color theme="0" tint="-4.9989318521683403E-2"/>
      </top>
      <bottom style="thin">
        <color rgb="FFFF821C"/>
      </bottom>
      <diagonal/>
    </border>
  </borders>
  <cellStyleXfs count="16">
    <xf numFmtId="0" fontId="0" fillId="0" borderId="0"/>
    <xf numFmtId="0" fontId="3" fillId="0" borderId="0" applyBorder="0">
      <alignment wrapText="1"/>
    </xf>
    <xf numFmtId="0" fontId="4" fillId="0" borderId="0" applyBorder="0">
      <alignment wrapText="1"/>
    </xf>
    <xf numFmtId="0" fontId="5" fillId="0" borderId="0" applyBorder="0">
      <alignment wrapText="1"/>
    </xf>
    <xf numFmtId="0" fontId="6" fillId="0" borderId="0" applyBorder="0">
      <alignment wrapText="1"/>
    </xf>
    <xf numFmtId="0" fontId="7" fillId="0" borderId="0" applyBorder="0">
      <alignment wrapText="1"/>
    </xf>
    <xf numFmtId="0" fontId="2" fillId="0" borderId="0"/>
    <xf numFmtId="0" fontId="51" fillId="0" borderId="0"/>
    <xf numFmtId="9" fontId="51" fillId="0" borderId="0" applyFont="0" applyFill="0" applyBorder="0" applyAlignment="0" applyProtection="0"/>
    <xf numFmtId="9" fontId="57" fillId="0" borderId="0" applyFont="0" applyFill="0" applyBorder="0" applyAlignment="0" applyProtection="0"/>
    <xf numFmtId="0" fontId="51" fillId="0" borderId="0"/>
    <xf numFmtId="9" fontId="51" fillId="0" borderId="0" applyFont="0" applyFill="0" applyBorder="0" applyAlignment="0" applyProtection="0"/>
    <xf numFmtId="0" fontId="1" fillId="0" borderId="0"/>
    <xf numFmtId="0" fontId="51" fillId="0" borderId="0"/>
    <xf numFmtId="0" fontId="95" fillId="0" borderId="0"/>
    <xf numFmtId="0" fontId="104" fillId="0" borderId="0"/>
  </cellStyleXfs>
  <cellXfs count="691">
    <xf numFmtId="0" fontId="0" fillId="0" borderId="0" xfId="0"/>
    <xf numFmtId="0" fontId="8" fillId="0" borderId="0" xfId="0" applyFont="1" applyAlignment="1">
      <alignment wrapText="1"/>
    </xf>
    <xf numFmtId="0" fontId="9" fillId="0" borderId="0" xfId="0" applyFont="1" applyAlignment="1">
      <alignment wrapText="1"/>
    </xf>
    <xf numFmtId="164" fontId="3" fillId="0" borderId="0" xfId="0" applyNumberFormat="1" applyFont="1" applyAlignment="1">
      <alignment wrapText="1"/>
    </xf>
    <xf numFmtId="164" fontId="9" fillId="0" borderId="0" xfId="0" applyNumberFormat="1" applyFont="1" applyAlignment="1">
      <alignment wrapText="1"/>
    </xf>
    <xf numFmtId="164" fontId="9" fillId="2" borderId="0" xfId="0" applyNumberFormat="1" applyFont="1" applyFill="1" applyAlignment="1">
      <alignment wrapText="1"/>
    </xf>
    <xf numFmtId="0" fontId="3" fillId="0" borderId="0" xfId="0" applyFont="1" applyAlignment="1">
      <alignment wrapText="1"/>
    </xf>
    <xf numFmtId="0" fontId="10" fillId="0" borderId="0" xfId="0" applyFont="1" applyAlignment="1">
      <alignment horizontal="center" wrapText="1"/>
    </xf>
    <xf numFmtId="0" fontId="11" fillId="3" borderId="0" xfId="0" applyFont="1" applyFill="1" applyAlignment="1">
      <alignment horizontal="left" vertical="center" wrapText="1"/>
    </xf>
    <xf numFmtId="0" fontId="12" fillId="0" borderId="0" xfId="0" applyFont="1" applyAlignment="1">
      <alignment horizontal="right" wrapText="1"/>
    </xf>
    <xf numFmtId="0" fontId="12" fillId="0" borderId="0" xfId="0" applyFont="1" applyAlignment="1">
      <alignment horizontal="left" wrapText="1"/>
    </xf>
    <xf numFmtId="164" fontId="12" fillId="0" borderId="0" xfId="0" applyNumberFormat="1" applyFont="1" applyAlignment="1">
      <alignment horizontal="right" wrapText="1"/>
    </xf>
    <xf numFmtId="0" fontId="13" fillId="4" borderId="0" xfId="0" applyFont="1" applyFill="1" applyAlignment="1">
      <alignment wrapText="1"/>
    </xf>
    <xf numFmtId="0" fontId="9" fillId="3" borderId="0" xfId="0" applyFont="1" applyFill="1" applyAlignment="1">
      <alignment wrapText="1"/>
    </xf>
    <xf numFmtId="0" fontId="8" fillId="3" borderId="0" xfId="0" applyFont="1" applyFill="1" applyAlignment="1">
      <alignment wrapText="1"/>
    </xf>
    <xf numFmtId="0" fontId="12" fillId="0" borderId="0" xfId="0" applyFont="1" applyAlignment="1">
      <alignment wrapText="1"/>
    </xf>
    <xf numFmtId="0" fontId="13" fillId="3" borderId="0" xfId="0" applyFont="1" applyFill="1" applyAlignment="1">
      <alignment wrapText="1"/>
    </xf>
    <xf numFmtId="0" fontId="12" fillId="3" borderId="0" xfId="0" applyFont="1" applyFill="1" applyAlignment="1">
      <alignment horizontal="right" wrapText="1"/>
    </xf>
    <xf numFmtId="0" fontId="0" fillId="5" borderId="0" xfId="0" applyFill="1"/>
    <xf numFmtId="0" fontId="15" fillId="5" borderId="0" xfId="0" applyFont="1" applyFill="1" applyAlignment="1">
      <alignment wrapText="1"/>
    </xf>
    <xf numFmtId="0" fontId="16" fillId="5" borderId="0" xfId="0" applyFont="1" applyFill="1" applyAlignment="1">
      <alignment horizontal="center" wrapText="1"/>
    </xf>
    <xf numFmtId="166" fontId="15" fillId="5" borderId="0" xfId="0" applyNumberFormat="1" applyFont="1" applyFill="1" applyAlignment="1">
      <alignment wrapText="1"/>
    </xf>
    <xf numFmtId="168" fontId="15" fillId="5" borderId="0" xfId="0" applyNumberFormat="1" applyFont="1" applyFill="1" applyAlignment="1">
      <alignment wrapText="1"/>
    </xf>
    <xf numFmtId="0" fontId="15" fillId="5" borderId="0" xfId="0" applyFont="1" applyFill="1" applyAlignment="1">
      <alignment horizontal="left" wrapText="1"/>
    </xf>
    <xf numFmtId="0" fontId="16" fillId="5" borderId="0" xfId="0" applyFont="1" applyFill="1" applyAlignment="1">
      <alignment wrapText="1"/>
    </xf>
    <xf numFmtId="0" fontId="16" fillId="5" borderId="0" xfId="0" applyFont="1" applyFill="1" applyAlignment="1">
      <alignment horizontal="left" wrapText="1"/>
    </xf>
    <xf numFmtId="0" fontId="16" fillId="5" borderId="0" xfId="0" applyFont="1" applyFill="1" applyAlignment="1">
      <alignment horizontal="right" wrapText="1"/>
    </xf>
    <xf numFmtId="0" fontId="27" fillId="5" borderId="0" xfId="0" applyFont="1" applyFill="1" applyAlignment="1">
      <alignment wrapText="1"/>
    </xf>
    <xf numFmtId="0" fontId="19" fillId="5" borderId="0" xfId="0" applyFont="1" applyFill="1" applyAlignment="1">
      <alignment wrapText="1"/>
    </xf>
    <xf numFmtId="0" fontId="22" fillId="5" borderId="0" xfId="0" applyFont="1" applyFill="1" applyAlignment="1">
      <alignment wrapText="1"/>
    </xf>
    <xf numFmtId="0" fontId="25" fillId="5" borderId="0" xfId="0" applyFont="1" applyFill="1" applyAlignment="1">
      <alignment wrapText="1"/>
    </xf>
    <xf numFmtId="0" fontId="23" fillId="5" borderId="0" xfId="0" applyFont="1" applyFill="1" applyAlignment="1">
      <alignment wrapText="1"/>
    </xf>
    <xf numFmtId="166" fontId="22" fillId="5" borderId="0" xfId="0" applyNumberFormat="1" applyFont="1" applyFill="1" applyAlignment="1">
      <alignment wrapText="1"/>
    </xf>
    <xf numFmtId="0" fontId="18" fillId="5" borderId="0" xfId="0" applyFont="1" applyFill="1" applyAlignment="1">
      <alignment vertical="center" wrapText="1"/>
    </xf>
    <xf numFmtId="0" fontId="25" fillId="5" borderId="0" xfId="0" applyFont="1" applyFill="1" applyAlignment="1">
      <alignment horizontal="center" wrapText="1"/>
    </xf>
    <xf numFmtId="0" fontId="25" fillId="5" borderId="0" xfId="0" applyFont="1" applyFill="1" applyAlignment="1">
      <alignment horizontal="right" wrapText="1"/>
    </xf>
    <xf numFmtId="0" fontId="22" fillId="5" borderId="0" xfId="0" applyFont="1" applyFill="1" applyAlignment="1">
      <alignment horizontal="center" wrapText="1"/>
    </xf>
    <xf numFmtId="164" fontId="22" fillId="5" borderId="0" xfId="0" applyNumberFormat="1" applyFont="1" applyFill="1" applyAlignment="1">
      <alignment wrapText="1"/>
    </xf>
    <xf numFmtId="0" fontId="16" fillId="5" borderId="0" xfId="0" applyFont="1" applyFill="1" applyAlignment="1">
      <alignment horizontal="right" vertical="center" wrapText="1"/>
    </xf>
    <xf numFmtId="0" fontId="3" fillId="5" borderId="0" xfId="0" applyFont="1" applyFill="1" applyAlignment="1">
      <alignment wrapText="1"/>
    </xf>
    <xf numFmtId="0" fontId="17" fillId="5" borderId="0" xfId="0" applyFont="1" applyFill="1" applyAlignment="1">
      <alignment wrapText="1"/>
    </xf>
    <xf numFmtId="0" fontId="15" fillId="5" borderId="0" xfId="0" applyFont="1" applyFill="1" applyAlignment="1">
      <alignment vertical="center" wrapText="1"/>
    </xf>
    <xf numFmtId="0" fontId="20" fillId="5" borderId="0" xfId="0" applyFont="1" applyFill="1" applyAlignment="1">
      <alignment wrapText="1"/>
    </xf>
    <xf numFmtId="0" fontId="15" fillId="5" borderId="0" xfId="0" applyFont="1" applyFill="1" applyAlignment="1">
      <alignment horizontal="left" vertical="center" wrapText="1"/>
    </xf>
    <xf numFmtId="0" fontId="31" fillId="5" borderId="0" xfId="0" applyFont="1" applyFill="1"/>
    <xf numFmtId="0" fontId="33" fillId="5" borderId="0" xfId="0" applyFont="1" applyFill="1"/>
    <xf numFmtId="0" fontId="34" fillId="5" borderId="0" xfId="0" applyFont="1" applyFill="1"/>
    <xf numFmtId="0" fontId="35" fillId="5" borderId="0" xfId="0" applyFont="1" applyFill="1"/>
    <xf numFmtId="164" fontId="3" fillId="5" borderId="0" xfId="0" applyNumberFormat="1" applyFont="1" applyFill="1" applyAlignment="1">
      <alignment wrapText="1"/>
    </xf>
    <xf numFmtId="0" fontId="16" fillId="5" borderId="0" xfId="0" applyFont="1" applyFill="1" applyAlignment="1">
      <alignment vertical="center" wrapText="1"/>
    </xf>
    <xf numFmtId="0" fontId="15" fillId="5" borderId="0" xfId="0" applyFont="1" applyFill="1" applyAlignment="1">
      <alignment horizontal="center" vertical="center" wrapText="1"/>
    </xf>
    <xf numFmtId="0" fontId="38" fillId="5" borderId="0" xfId="0" applyFont="1" applyFill="1"/>
    <xf numFmtId="0" fontId="31" fillId="5" borderId="0" xfId="0" applyFont="1" applyFill="1" applyAlignment="1">
      <alignment horizontal="center"/>
    </xf>
    <xf numFmtId="0" fontId="39" fillId="5" borderId="0" xfId="0" applyFont="1" applyFill="1"/>
    <xf numFmtId="0" fontId="23" fillId="5" borderId="0" xfId="0" applyFont="1" applyFill="1"/>
    <xf numFmtId="0" fontId="24" fillId="5" borderId="0" xfId="0" applyFont="1" applyFill="1"/>
    <xf numFmtId="0" fontId="42" fillId="5" borderId="0" xfId="0" applyFont="1" applyFill="1"/>
    <xf numFmtId="0" fontId="43" fillId="5" borderId="0" xfId="0" applyFont="1" applyFill="1"/>
    <xf numFmtId="0" fontId="44" fillId="5" borderId="0" xfId="0" applyFont="1" applyFill="1"/>
    <xf numFmtId="0" fontId="45" fillId="5" borderId="0" xfId="0" applyFont="1" applyFill="1"/>
    <xf numFmtId="0" fontId="46" fillId="5" borderId="0" xfId="0" applyFont="1" applyFill="1"/>
    <xf numFmtId="0" fontId="31" fillId="6" borderId="1" xfId="0" applyFont="1" applyFill="1" applyBorder="1" applyAlignment="1">
      <alignment horizontal="center"/>
    </xf>
    <xf numFmtId="0" fontId="47" fillId="5" borderId="0" xfId="0" applyFont="1" applyFill="1"/>
    <xf numFmtId="0" fontId="48" fillId="5" borderId="0" xfId="0" applyFont="1" applyFill="1" applyAlignment="1">
      <alignment wrapText="1"/>
    </xf>
    <xf numFmtId="0" fontId="38" fillId="5" borderId="0" xfId="0" applyFont="1" applyFill="1" applyAlignment="1">
      <alignment wrapText="1"/>
    </xf>
    <xf numFmtId="0" fontId="50" fillId="5" borderId="0" xfId="0" applyFont="1" applyFill="1"/>
    <xf numFmtId="0" fontId="18" fillId="5" borderId="0" xfId="0" applyFont="1" applyFill="1" applyAlignment="1">
      <alignment horizontal="left" vertical="center" wrapText="1"/>
    </xf>
    <xf numFmtId="0" fontId="40" fillId="5" borderId="0" xfId="0" applyFont="1" applyFill="1" applyAlignment="1">
      <alignment horizontal="left" vertical="center" wrapText="1"/>
    </xf>
    <xf numFmtId="0" fontId="31" fillId="5" borderId="0" xfId="2" applyFont="1" applyFill="1" applyAlignment="1"/>
    <xf numFmtId="0" fontId="15" fillId="5" borderId="0" xfId="0" applyFont="1" applyFill="1" applyAlignment="1">
      <alignment vertical="center"/>
    </xf>
    <xf numFmtId="0" fontId="38" fillId="5" borderId="0" xfId="0" applyFont="1" applyFill="1" applyAlignment="1">
      <alignment horizontal="left" vertical="center" wrapText="1"/>
    </xf>
    <xf numFmtId="0" fontId="35" fillId="5" borderId="0" xfId="0" applyFont="1" applyFill="1" applyAlignment="1">
      <alignment horizontal="left" indent="2"/>
    </xf>
    <xf numFmtId="0" fontId="52" fillId="5" borderId="0" xfId="0" applyFont="1" applyFill="1"/>
    <xf numFmtId="3" fontId="56" fillId="5" borderId="0" xfId="2" applyNumberFormat="1" applyFont="1" applyFill="1" applyAlignment="1"/>
    <xf numFmtId="10" fontId="31" fillId="5" borderId="0" xfId="7" applyNumberFormat="1" applyFont="1" applyFill="1"/>
    <xf numFmtId="14" fontId="16" fillId="5" borderId="0" xfId="0" applyNumberFormat="1" applyFont="1" applyFill="1" applyAlignment="1">
      <alignment horizontal="right" vertical="center" wrapText="1"/>
    </xf>
    <xf numFmtId="0" fontId="59" fillId="5" borderId="0" xfId="0" applyFont="1" applyFill="1"/>
    <xf numFmtId="0" fontId="26" fillId="5" borderId="0" xfId="0" applyFont="1" applyFill="1" applyAlignment="1">
      <alignment wrapText="1"/>
    </xf>
    <xf numFmtId="0" fontId="63" fillId="5" borderId="0" xfId="0" applyFont="1" applyFill="1" applyAlignment="1">
      <alignment wrapText="1"/>
    </xf>
    <xf numFmtId="0" fontId="64" fillId="5" borderId="0" xfId="0" applyFont="1" applyFill="1" applyAlignment="1">
      <alignment vertical="center" wrapText="1"/>
    </xf>
    <xf numFmtId="0" fontId="38" fillId="5" borderId="0" xfId="0" applyFont="1" applyFill="1" applyAlignment="1">
      <alignment horizontal="right" wrapText="1"/>
    </xf>
    <xf numFmtId="0" fontId="38" fillId="5" borderId="0" xfId="0" applyFont="1" applyFill="1" applyAlignment="1">
      <alignment vertical="center" wrapText="1"/>
    </xf>
    <xf numFmtId="0" fontId="31" fillId="5" borderId="0" xfId="2" applyFont="1" applyFill="1" applyBorder="1" applyAlignment="1"/>
    <xf numFmtId="3" fontId="31" fillId="5" borderId="0" xfId="2" applyNumberFormat="1" applyFont="1" applyFill="1" applyBorder="1" applyAlignment="1"/>
    <xf numFmtId="0" fontId="31" fillId="5" borderId="0" xfId="0" applyFont="1" applyFill="1" applyAlignment="1">
      <alignment wrapText="1"/>
    </xf>
    <xf numFmtId="0" fontId="66" fillId="5" borderId="0" xfId="0" applyFont="1" applyFill="1" applyAlignment="1">
      <alignment horizontal="left" vertical="center" wrapText="1"/>
    </xf>
    <xf numFmtId="0" fontId="67" fillId="5" borderId="0" xfId="0" applyFont="1" applyFill="1" applyAlignment="1">
      <alignment vertical="center" wrapText="1"/>
    </xf>
    <xf numFmtId="0" fontId="68" fillId="5" borderId="0" xfId="0" applyFont="1" applyFill="1"/>
    <xf numFmtId="0" fontId="70" fillId="5" borderId="0" xfId="0" applyFont="1" applyFill="1" applyAlignment="1">
      <alignment wrapText="1"/>
    </xf>
    <xf numFmtId="0" fontId="71" fillId="5" borderId="0" xfId="0" applyFont="1" applyFill="1"/>
    <xf numFmtId="0" fontId="64" fillId="5" borderId="0" xfId="0" applyFont="1" applyFill="1" applyAlignment="1">
      <alignment horizontal="left" vertical="center" wrapText="1"/>
    </xf>
    <xf numFmtId="0" fontId="66" fillId="5" borderId="0" xfId="0" applyFont="1" applyFill="1" applyAlignment="1">
      <alignment vertical="center" wrapText="1"/>
    </xf>
    <xf numFmtId="0" fontId="48" fillId="5" borderId="0" xfId="0" applyFont="1" applyFill="1" applyAlignment="1">
      <alignment horizontal="center" vertical="center" wrapText="1"/>
    </xf>
    <xf numFmtId="3" fontId="31" fillId="5" borderId="0" xfId="10" applyNumberFormat="1" applyFont="1" applyFill="1"/>
    <xf numFmtId="4" fontId="31" fillId="5" borderId="0" xfId="10" applyNumberFormat="1" applyFont="1" applyFill="1"/>
    <xf numFmtId="3" fontId="15" fillId="5" borderId="0" xfId="0" applyNumberFormat="1" applyFont="1" applyFill="1" applyAlignment="1">
      <alignment wrapText="1"/>
    </xf>
    <xf numFmtId="3" fontId="56" fillId="5" borderId="0" xfId="10" applyNumberFormat="1" applyFont="1" applyFill="1"/>
    <xf numFmtId="166" fontId="18" fillId="5" borderId="0" xfId="0" applyNumberFormat="1" applyFont="1" applyFill="1" applyAlignment="1">
      <alignment horizontal="right" vertical="center" wrapText="1"/>
    </xf>
    <xf numFmtId="0" fontId="69" fillId="5" borderId="0" xfId="0" applyFont="1" applyFill="1" applyAlignment="1">
      <alignment vertical="center" wrapText="1"/>
    </xf>
    <xf numFmtId="3" fontId="73" fillId="5" borderId="0" xfId="0" applyNumberFormat="1" applyFont="1" applyFill="1" applyAlignment="1">
      <alignment horizontal="right" vertical="center" wrapText="1"/>
    </xf>
    <xf numFmtId="3" fontId="61" fillId="5" borderId="0" xfId="0" applyNumberFormat="1" applyFont="1" applyFill="1" applyAlignment="1">
      <alignment horizontal="right" vertical="center" wrapText="1"/>
    </xf>
    <xf numFmtId="0" fontId="45" fillId="5" borderId="0" xfId="0" applyFont="1" applyFill="1" applyAlignment="1">
      <alignment wrapText="1"/>
    </xf>
    <xf numFmtId="0" fontId="74" fillId="5" borderId="0" xfId="0" applyFont="1" applyFill="1"/>
    <xf numFmtId="0" fontId="16" fillId="5" borderId="0" xfId="0" applyFont="1" applyFill="1" applyAlignment="1">
      <alignment horizontal="left" vertical="center" wrapText="1"/>
    </xf>
    <xf numFmtId="0" fontId="75" fillId="5" borderId="0" xfId="0" applyFont="1" applyFill="1"/>
    <xf numFmtId="0" fontId="15" fillId="5" borderId="9" xfId="0" applyFont="1" applyFill="1" applyBorder="1" applyAlignment="1">
      <alignment wrapText="1"/>
    </xf>
    <xf numFmtId="0" fontId="18" fillId="5" borderId="12" xfId="0" applyFont="1" applyFill="1" applyBorder="1" applyAlignment="1">
      <alignment vertical="center" wrapText="1"/>
    </xf>
    <xf numFmtId="0" fontId="15" fillId="5" borderId="9" xfId="0" applyFont="1" applyFill="1" applyBorder="1" applyAlignment="1">
      <alignment horizontal="left" vertical="center" wrapText="1"/>
    </xf>
    <xf numFmtId="3" fontId="31" fillId="5" borderId="10" xfId="10" applyNumberFormat="1" applyFont="1" applyFill="1" applyBorder="1"/>
    <xf numFmtId="3" fontId="31" fillId="5" borderId="9" xfId="10" applyNumberFormat="1" applyFont="1" applyFill="1" applyBorder="1"/>
    <xf numFmtId="3" fontId="31" fillId="5" borderId="8" xfId="10" applyNumberFormat="1" applyFont="1" applyFill="1" applyBorder="1"/>
    <xf numFmtId="0" fontId="15" fillId="5" borderId="9" xfId="0" applyFont="1" applyFill="1" applyBorder="1" applyAlignment="1">
      <alignment horizontal="left" wrapText="1" indent="1"/>
    </xf>
    <xf numFmtId="0" fontId="82" fillId="5" borderId="0" xfId="0" applyFont="1" applyFill="1" applyAlignment="1">
      <alignment horizontal="center"/>
    </xf>
    <xf numFmtId="3" fontId="78" fillId="7" borderId="7" xfId="10" applyNumberFormat="1" applyFont="1" applyFill="1" applyBorder="1"/>
    <xf numFmtId="0" fontId="15" fillId="5" borderId="8" xfId="0" applyFont="1" applyFill="1" applyBorder="1" applyAlignment="1">
      <alignment wrapText="1"/>
    </xf>
    <xf numFmtId="14" fontId="16" fillId="5" borderId="37" xfId="0" applyNumberFormat="1" applyFont="1" applyFill="1" applyBorder="1" applyAlignment="1">
      <alignment horizontal="right" vertical="center" wrapText="1"/>
    </xf>
    <xf numFmtId="0" fontId="16" fillId="5" borderId="37" xfId="0" applyFont="1" applyFill="1" applyBorder="1" applyAlignment="1">
      <alignment horizontal="right" vertical="center" wrapText="1"/>
    </xf>
    <xf numFmtId="0" fontId="78" fillId="5" borderId="10" xfId="0" applyFont="1" applyFill="1" applyBorder="1"/>
    <xf numFmtId="0" fontId="78" fillId="5" borderId="9" xfId="0" applyFont="1" applyFill="1" applyBorder="1"/>
    <xf numFmtId="0" fontId="78" fillId="5" borderId="8" xfId="0" applyFont="1" applyFill="1" applyBorder="1"/>
    <xf numFmtId="0" fontId="34" fillId="5" borderId="11" xfId="0" applyFont="1" applyFill="1" applyBorder="1"/>
    <xf numFmtId="0" fontId="31" fillId="5" borderId="11" xfId="0" applyFont="1" applyFill="1" applyBorder="1"/>
    <xf numFmtId="0" fontId="15" fillId="5" borderId="14" xfId="0" applyFont="1" applyFill="1" applyBorder="1" applyAlignment="1">
      <alignment horizontal="left" vertical="center" wrapText="1"/>
    </xf>
    <xf numFmtId="0" fontId="20" fillId="5" borderId="0" xfId="0" applyFont="1" applyFill="1" applyAlignment="1">
      <alignment vertical="center" wrapText="1"/>
    </xf>
    <xf numFmtId="0" fontId="78" fillId="5" borderId="34" xfId="0" applyFont="1" applyFill="1" applyBorder="1" applyAlignment="1">
      <alignment horizontal="left" vertical="center" wrapText="1"/>
    </xf>
    <xf numFmtId="3" fontId="78" fillId="5" borderId="34" xfId="0" applyNumberFormat="1" applyFont="1" applyFill="1" applyBorder="1" applyAlignment="1">
      <alignment vertical="center"/>
    </xf>
    <xf numFmtId="0" fontId="0" fillId="5" borderId="0" xfId="0" applyFill="1" applyAlignment="1">
      <alignment vertical="center"/>
    </xf>
    <xf numFmtId="3" fontId="0" fillId="5" borderId="0" xfId="0" applyNumberFormat="1" applyFill="1" applyAlignment="1">
      <alignment vertical="center"/>
    </xf>
    <xf numFmtId="0" fontId="15" fillId="5" borderId="10" xfId="0" applyFont="1" applyFill="1" applyBorder="1" applyAlignment="1">
      <alignment horizontal="left" vertical="center" wrapText="1"/>
    </xf>
    <xf numFmtId="3" fontId="31" fillId="5" borderId="9" xfId="0" applyNumberFormat="1" applyFont="1" applyFill="1" applyBorder="1" applyAlignment="1">
      <alignment vertical="center"/>
    </xf>
    <xf numFmtId="3" fontId="31" fillId="5" borderId="9" xfId="0" applyNumberFormat="1" applyFont="1" applyFill="1" applyBorder="1" applyAlignment="1">
      <alignment horizontal="right" vertical="center" wrapText="1"/>
    </xf>
    <xf numFmtId="0" fontId="15" fillId="5" borderId="8" xfId="0" applyFont="1" applyFill="1" applyBorder="1" applyAlignment="1">
      <alignment horizontal="left" vertical="center" wrapText="1"/>
    </xf>
    <xf numFmtId="3" fontId="31" fillId="5" borderId="8" xfId="0" applyNumberFormat="1" applyFont="1" applyFill="1" applyBorder="1" applyAlignment="1">
      <alignment vertical="center"/>
    </xf>
    <xf numFmtId="3" fontId="31" fillId="5" borderId="8" xfId="0" applyNumberFormat="1" applyFont="1" applyFill="1" applyBorder="1" applyAlignment="1">
      <alignment horizontal="right" vertical="center" wrapText="1"/>
    </xf>
    <xf numFmtId="3" fontId="37" fillId="5" borderId="0" xfId="0" applyNumberFormat="1" applyFont="1" applyFill="1" applyAlignment="1">
      <alignment vertical="center"/>
    </xf>
    <xf numFmtId="3" fontId="31" fillId="5" borderId="0" xfId="0" applyNumberFormat="1" applyFont="1" applyFill="1" applyAlignment="1">
      <alignment horizontal="right" vertical="center" wrapText="1"/>
    </xf>
    <xf numFmtId="0" fontId="79" fillId="5" borderId="0" xfId="0" applyFont="1" applyFill="1" applyAlignment="1">
      <alignment vertical="center" wrapText="1"/>
    </xf>
    <xf numFmtId="3" fontId="37" fillId="5" borderId="10" xfId="0" applyNumberFormat="1" applyFont="1" applyFill="1" applyBorder="1" applyAlignment="1">
      <alignment vertical="center"/>
    </xf>
    <xf numFmtId="3" fontId="37" fillId="5" borderId="9" xfId="0" applyNumberFormat="1" applyFont="1" applyFill="1" applyBorder="1" applyAlignment="1">
      <alignment vertical="center"/>
    </xf>
    <xf numFmtId="3" fontId="31" fillId="5" borderId="10" xfId="0" applyNumberFormat="1" applyFont="1" applyFill="1" applyBorder="1" applyAlignment="1">
      <alignment horizontal="right" vertical="center" wrapText="1"/>
    </xf>
    <xf numFmtId="3" fontId="37" fillId="5" borderId="8" xfId="0" applyNumberFormat="1" applyFont="1" applyFill="1" applyBorder="1" applyAlignment="1">
      <alignment vertical="center"/>
    </xf>
    <xf numFmtId="3" fontId="31" fillId="5" borderId="0" xfId="0" applyNumberFormat="1" applyFont="1" applyFill="1" applyAlignment="1">
      <alignment vertical="center"/>
    </xf>
    <xf numFmtId="0" fontId="31" fillId="5" borderId="0" xfId="0" applyFont="1" applyFill="1" applyAlignment="1">
      <alignment horizontal="right" vertical="center"/>
    </xf>
    <xf numFmtId="3" fontId="31" fillId="5" borderId="10" xfId="0" applyNumberFormat="1" applyFont="1" applyFill="1" applyBorder="1" applyAlignment="1">
      <alignment vertical="center"/>
    </xf>
    <xf numFmtId="3" fontId="31" fillId="5" borderId="0" xfId="0" applyNumberFormat="1" applyFont="1" applyFill="1" applyAlignment="1">
      <alignment horizontal="right" vertical="center"/>
    </xf>
    <xf numFmtId="0" fontId="3" fillId="5" borderId="0" xfId="0" applyFont="1" applyFill="1" applyAlignment="1">
      <alignment vertical="center" wrapText="1"/>
    </xf>
    <xf numFmtId="0" fontId="51" fillId="5" borderId="0" xfId="0" applyFont="1" applyFill="1" applyAlignment="1">
      <alignment vertical="center"/>
    </xf>
    <xf numFmtId="0" fontId="61" fillId="5" borderId="15" xfId="0" applyFont="1" applyFill="1" applyBorder="1" applyAlignment="1">
      <alignment vertical="center" wrapText="1"/>
    </xf>
    <xf numFmtId="14" fontId="84" fillId="5" borderId="3" xfId="0" quotePrefix="1" applyNumberFormat="1" applyFont="1" applyFill="1" applyBorder="1" applyAlignment="1">
      <alignment horizontal="right" vertical="center"/>
    </xf>
    <xf numFmtId="14" fontId="84" fillId="5" borderId="4" xfId="0" quotePrefix="1" applyNumberFormat="1" applyFont="1" applyFill="1" applyBorder="1" applyAlignment="1">
      <alignment horizontal="right" vertical="center"/>
    </xf>
    <xf numFmtId="0" fontId="84" fillId="5" borderId="5" xfId="0" applyFont="1" applyFill="1" applyBorder="1" applyAlignment="1">
      <alignment horizontal="center" vertical="center" wrapText="1"/>
    </xf>
    <xf numFmtId="0" fontId="84" fillId="5" borderId="6" xfId="0" applyFont="1" applyFill="1" applyBorder="1" applyAlignment="1">
      <alignment horizontal="center" vertical="center" wrapText="1"/>
    </xf>
    <xf numFmtId="0" fontId="80" fillId="5" borderId="7" xfId="0" applyFont="1" applyFill="1" applyBorder="1" applyAlignment="1">
      <alignment vertical="center" wrapText="1"/>
    </xf>
    <xf numFmtId="3" fontId="78" fillId="5" borderId="18" xfId="10" applyNumberFormat="1" applyFont="1" applyFill="1" applyBorder="1" applyAlignment="1">
      <alignment vertical="center"/>
    </xf>
    <xf numFmtId="2" fontId="78" fillId="5" borderId="18" xfId="10" applyNumberFormat="1" applyFont="1" applyFill="1" applyBorder="1" applyAlignment="1">
      <alignment vertical="center"/>
    </xf>
    <xf numFmtId="0" fontId="48" fillId="5" borderId="0" xfId="0" applyFont="1" applyFill="1" applyAlignment="1">
      <alignment vertical="center" wrapText="1"/>
    </xf>
    <xf numFmtId="3" fontId="31" fillId="5" borderId="19" xfId="10" applyNumberFormat="1" applyFont="1" applyFill="1" applyBorder="1" applyAlignment="1">
      <alignment vertical="center"/>
    </xf>
    <xf numFmtId="3" fontId="31" fillId="5" borderId="20" xfId="10" applyNumberFormat="1" applyFont="1" applyFill="1" applyBorder="1" applyAlignment="1">
      <alignment vertical="center"/>
    </xf>
    <xf numFmtId="2" fontId="31" fillId="5" borderId="21" xfId="10" applyNumberFormat="1" applyFont="1" applyFill="1" applyBorder="1" applyAlignment="1">
      <alignment vertical="center"/>
    </xf>
    <xf numFmtId="0" fontId="15" fillId="5" borderId="22" xfId="0" applyFont="1" applyFill="1" applyBorder="1" applyAlignment="1">
      <alignment horizontal="left" vertical="center" wrapText="1"/>
    </xf>
    <xf numFmtId="3" fontId="31" fillId="5" borderId="23" xfId="10" applyNumberFormat="1" applyFont="1" applyFill="1" applyBorder="1" applyAlignment="1">
      <alignment vertical="center"/>
    </xf>
    <xf numFmtId="3" fontId="31" fillId="5" borderId="24" xfId="10" applyNumberFormat="1" applyFont="1" applyFill="1" applyBorder="1" applyAlignment="1">
      <alignment vertical="center"/>
    </xf>
    <xf numFmtId="2" fontId="31" fillId="5" borderId="0" xfId="10" applyNumberFormat="1" applyFont="1" applyFill="1" applyAlignment="1">
      <alignment vertical="center"/>
    </xf>
    <xf numFmtId="2" fontId="31" fillId="5" borderId="25" xfId="10" applyNumberFormat="1" applyFont="1" applyFill="1" applyBorder="1" applyAlignment="1">
      <alignment vertical="center"/>
    </xf>
    <xf numFmtId="0" fontId="15" fillId="5" borderId="26" xfId="0" applyFont="1" applyFill="1" applyBorder="1" applyAlignment="1">
      <alignment horizontal="left" vertical="center" wrapText="1"/>
    </xf>
    <xf numFmtId="3" fontId="31" fillId="5" borderId="27" xfId="10" applyNumberFormat="1" applyFont="1" applyFill="1" applyBorder="1" applyAlignment="1">
      <alignment vertical="center"/>
    </xf>
    <xf numFmtId="2" fontId="31" fillId="5" borderId="27" xfId="10" applyNumberFormat="1" applyFont="1" applyFill="1" applyBorder="1" applyAlignment="1">
      <alignment vertical="center"/>
    </xf>
    <xf numFmtId="0" fontId="15" fillId="5" borderId="24" xfId="0" applyFont="1" applyFill="1" applyBorder="1" applyAlignment="1">
      <alignment horizontal="left" vertical="center" wrapText="1"/>
    </xf>
    <xf numFmtId="0" fontId="15" fillId="5" borderId="28" xfId="0" applyFont="1" applyFill="1" applyBorder="1" applyAlignment="1">
      <alignment vertical="center" wrapText="1"/>
    </xf>
    <xf numFmtId="3" fontId="31" fillId="5" borderId="29" xfId="10" applyNumberFormat="1" applyFont="1" applyFill="1" applyBorder="1" applyAlignment="1">
      <alignment vertical="center"/>
    </xf>
    <xf numFmtId="3" fontId="31" fillId="5" borderId="30" xfId="10" applyNumberFormat="1" applyFont="1" applyFill="1" applyBorder="1" applyAlignment="1">
      <alignment vertical="center"/>
    </xf>
    <xf numFmtId="2" fontId="31" fillId="5" borderId="31" xfId="10" applyNumberFormat="1" applyFont="1" applyFill="1" applyBorder="1" applyAlignment="1">
      <alignment vertical="center"/>
    </xf>
    <xf numFmtId="0" fontId="81" fillId="5" borderId="12" xfId="0" applyFont="1" applyFill="1" applyBorder="1" applyAlignment="1">
      <alignment vertical="center" wrapText="1"/>
    </xf>
    <xf numFmtId="3" fontId="78" fillId="5" borderId="7" xfId="13" applyNumberFormat="1" applyFont="1" applyFill="1" applyBorder="1" applyAlignment="1">
      <alignment vertical="center"/>
    </xf>
    <xf numFmtId="3" fontId="78" fillId="5" borderId="0" xfId="13" applyNumberFormat="1" applyFont="1" applyFill="1" applyAlignment="1">
      <alignment vertical="center"/>
    </xf>
    <xf numFmtId="3" fontId="78" fillId="5" borderId="12" xfId="10" applyNumberFormat="1" applyFont="1" applyFill="1" applyBorder="1" applyAlignment="1">
      <alignment vertical="center"/>
    </xf>
    <xf numFmtId="2" fontId="78" fillId="5" borderId="0" xfId="10" applyNumberFormat="1" applyFont="1" applyFill="1" applyAlignment="1">
      <alignment vertical="center"/>
    </xf>
    <xf numFmtId="0" fontId="81" fillId="5" borderId="7" xfId="0" applyFont="1" applyFill="1" applyBorder="1" applyAlignment="1">
      <alignment vertical="center" wrapText="1"/>
    </xf>
    <xf numFmtId="3" fontId="78" fillId="5" borderId="7" xfId="10" applyNumberFormat="1" applyFont="1" applyFill="1" applyBorder="1" applyAlignment="1">
      <alignment vertical="center"/>
    </xf>
    <xf numFmtId="2" fontId="78" fillId="5" borderId="7" xfId="10" applyNumberFormat="1" applyFont="1" applyFill="1" applyBorder="1" applyAlignment="1">
      <alignment vertical="center"/>
    </xf>
    <xf numFmtId="3" fontId="31" fillId="5" borderId="10" xfId="10" applyNumberFormat="1" applyFont="1" applyFill="1" applyBorder="1" applyAlignment="1">
      <alignment vertical="center"/>
    </xf>
    <xf numFmtId="3" fontId="37" fillId="5" borderId="0" xfId="10" applyNumberFormat="1" applyFont="1" applyFill="1" applyAlignment="1">
      <alignment vertical="center"/>
    </xf>
    <xf numFmtId="3" fontId="31" fillId="5" borderId="0" xfId="10" applyNumberFormat="1" applyFont="1" applyFill="1" applyAlignment="1">
      <alignment vertical="center"/>
    </xf>
    <xf numFmtId="3" fontId="31" fillId="5" borderId="9" xfId="10" applyNumberFormat="1" applyFont="1" applyFill="1" applyBorder="1" applyAlignment="1">
      <alignment vertical="center"/>
    </xf>
    <xf numFmtId="3" fontId="37" fillId="5" borderId="9" xfId="10" applyNumberFormat="1" applyFont="1" applyFill="1" applyBorder="1" applyAlignment="1">
      <alignment vertical="center"/>
    </xf>
    <xf numFmtId="3" fontId="31" fillId="5" borderId="8" xfId="10" applyNumberFormat="1" applyFont="1" applyFill="1" applyBorder="1" applyAlignment="1">
      <alignment vertical="center"/>
    </xf>
    <xf numFmtId="2" fontId="31" fillId="5" borderId="8" xfId="10" applyNumberFormat="1" applyFont="1" applyFill="1" applyBorder="1" applyAlignment="1">
      <alignment vertical="center"/>
    </xf>
    <xf numFmtId="3" fontId="31" fillId="5" borderId="14" xfId="10" applyNumberFormat="1" applyFont="1" applyFill="1" applyBorder="1" applyAlignment="1">
      <alignment vertical="center"/>
    </xf>
    <xf numFmtId="2" fontId="31" fillId="5" borderId="14" xfId="10" applyNumberFormat="1" applyFont="1" applyFill="1" applyBorder="1" applyAlignment="1">
      <alignment vertical="center"/>
    </xf>
    <xf numFmtId="0" fontId="81" fillId="5" borderId="32" xfId="0" applyFont="1" applyFill="1" applyBorder="1" applyAlignment="1">
      <alignment vertical="center" wrapText="1"/>
    </xf>
    <xf numFmtId="3" fontId="78" fillId="5" borderId="32" xfId="0" applyNumberFormat="1" applyFont="1" applyFill="1" applyBorder="1" applyAlignment="1">
      <alignment vertical="center"/>
    </xf>
    <xf numFmtId="2" fontId="78" fillId="5" borderId="32" xfId="0" applyNumberFormat="1" applyFont="1" applyFill="1" applyBorder="1" applyAlignment="1">
      <alignment vertical="center"/>
    </xf>
    <xf numFmtId="166" fontId="16" fillId="5" borderId="0" xfId="0" applyNumberFormat="1" applyFont="1" applyFill="1" applyAlignment="1">
      <alignment vertical="center" wrapText="1"/>
    </xf>
    <xf numFmtId="169" fontId="16" fillId="5" borderId="0" xfId="0" applyNumberFormat="1" applyFont="1" applyFill="1" applyAlignment="1">
      <alignment vertical="center" wrapText="1"/>
    </xf>
    <xf numFmtId="0" fontId="61" fillId="5" borderId="0" xfId="0" applyFont="1" applyFill="1" applyAlignment="1">
      <alignment vertical="center" wrapText="1"/>
    </xf>
    <xf numFmtId="0" fontId="16" fillId="5" borderId="10" xfId="0" applyFont="1" applyFill="1" applyBorder="1" applyAlignment="1">
      <alignment horizontal="right" vertical="center" wrapText="1"/>
    </xf>
    <xf numFmtId="165" fontId="16" fillId="5" borderId="10" xfId="0" applyNumberFormat="1" applyFont="1" applyFill="1" applyBorder="1" applyAlignment="1">
      <alignment horizontal="right" vertical="center" wrapText="1"/>
    </xf>
    <xf numFmtId="2" fontId="31" fillId="5" borderId="9" xfId="10" applyNumberFormat="1" applyFont="1" applyFill="1" applyBorder="1" applyAlignment="1">
      <alignment vertical="center"/>
    </xf>
    <xf numFmtId="2" fontId="31" fillId="5" borderId="10" xfId="10" applyNumberFormat="1" applyFont="1" applyFill="1" applyBorder="1" applyAlignment="1">
      <alignment vertical="center"/>
    </xf>
    <xf numFmtId="3" fontId="37" fillId="5" borderId="8" xfId="10" applyNumberFormat="1" applyFont="1" applyFill="1" applyBorder="1" applyAlignment="1">
      <alignment vertical="center"/>
    </xf>
    <xf numFmtId="0" fontId="81" fillId="5" borderId="16" xfId="0" applyFont="1" applyFill="1" applyBorder="1" applyAlignment="1">
      <alignment vertical="center" wrapText="1"/>
    </xf>
    <xf numFmtId="166" fontId="78" fillId="5" borderId="32" xfId="0" applyNumberFormat="1" applyFont="1" applyFill="1" applyBorder="1" applyAlignment="1">
      <alignment vertical="center" wrapText="1"/>
    </xf>
    <xf numFmtId="167" fontId="78" fillId="5" borderId="32" xfId="0" applyNumberFormat="1" applyFont="1" applyFill="1" applyBorder="1" applyAlignment="1">
      <alignment vertical="center" wrapText="1"/>
    </xf>
    <xf numFmtId="0" fontId="31" fillId="5" borderId="0" xfId="2" applyFont="1" applyFill="1" applyAlignment="1">
      <alignment vertical="center"/>
    </xf>
    <xf numFmtId="0" fontId="53" fillId="5" borderId="0" xfId="2" applyFont="1" applyFill="1" applyAlignment="1">
      <alignment vertical="center"/>
    </xf>
    <xf numFmtId="49" fontId="15" fillId="5" borderId="0" xfId="0" applyNumberFormat="1" applyFont="1" applyFill="1" applyAlignment="1" applyProtection="1">
      <alignment vertical="center"/>
      <protection locked="0"/>
    </xf>
    <xf numFmtId="165" fontId="16" fillId="5" borderId="0" xfId="0" applyNumberFormat="1" applyFont="1" applyFill="1" applyAlignment="1">
      <alignment horizontal="right" vertical="center" wrapText="1"/>
    </xf>
    <xf numFmtId="166" fontId="15" fillId="5" borderId="9" xfId="0" applyNumberFormat="1" applyFont="1" applyFill="1" applyBorder="1" applyAlignment="1">
      <alignment vertical="center" wrapText="1"/>
    </xf>
    <xf numFmtId="166" fontId="15" fillId="5" borderId="8" xfId="0" applyNumberFormat="1" applyFont="1" applyFill="1" applyBorder="1" applyAlignment="1">
      <alignment vertical="center" wrapText="1"/>
    </xf>
    <xf numFmtId="0" fontId="15" fillId="5" borderId="33" xfId="0" applyFont="1" applyFill="1" applyBorder="1" applyAlignment="1">
      <alignment horizontal="left" vertical="center" wrapText="1"/>
    </xf>
    <xf numFmtId="166" fontId="15" fillId="5" borderId="33" xfId="0" applyNumberFormat="1" applyFont="1" applyFill="1" applyBorder="1" applyAlignment="1">
      <alignment vertical="center" wrapText="1"/>
    </xf>
    <xf numFmtId="3" fontId="31" fillId="5" borderId="0" xfId="2" applyNumberFormat="1" applyFont="1" applyFill="1" applyAlignment="1">
      <alignment vertical="center"/>
    </xf>
    <xf numFmtId="0" fontId="19" fillId="5" borderId="0" xfId="0" applyFont="1" applyFill="1" applyAlignment="1">
      <alignment vertical="center" wrapText="1"/>
    </xf>
    <xf numFmtId="0" fontId="80" fillId="5" borderId="11" xfId="0" applyFont="1" applyFill="1" applyBorder="1" applyAlignment="1">
      <alignment vertical="center"/>
    </xf>
    <xf numFmtId="3" fontId="78" fillId="5" borderId="11" xfId="10" applyNumberFormat="1" applyFont="1" applyFill="1" applyBorder="1" applyAlignment="1">
      <alignment vertical="center"/>
    </xf>
    <xf numFmtId="2" fontId="78" fillId="5" borderId="11" xfId="10" applyNumberFormat="1" applyFont="1" applyFill="1" applyBorder="1" applyAlignment="1">
      <alignment vertical="center"/>
    </xf>
    <xf numFmtId="0" fontId="48" fillId="5" borderId="0" xfId="0" applyFont="1" applyFill="1" applyAlignment="1">
      <alignment vertical="center"/>
    </xf>
    <xf numFmtId="0" fontId="31" fillId="5" borderId="13" xfId="0" applyFont="1" applyFill="1" applyBorder="1" applyAlignment="1">
      <alignment horizontal="left" vertical="center"/>
    </xf>
    <xf numFmtId="3" fontId="31" fillId="5" borderId="13" xfId="10" applyNumberFormat="1" applyFont="1" applyFill="1" applyBorder="1" applyAlignment="1">
      <alignment vertical="center"/>
    </xf>
    <xf numFmtId="2" fontId="31" fillId="5" borderId="13" xfId="10" applyNumberFormat="1" applyFont="1" applyFill="1" applyBorder="1" applyAlignment="1">
      <alignment vertical="center"/>
    </xf>
    <xf numFmtId="0" fontId="31" fillId="5" borderId="9" xfId="0" applyFont="1" applyFill="1" applyBorder="1" applyAlignment="1">
      <alignment horizontal="left" vertical="center"/>
    </xf>
    <xf numFmtId="0" fontId="31" fillId="5" borderId="8" xfId="0" applyFont="1" applyFill="1" applyBorder="1" applyAlignment="1">
      <alignment horizontal="left" vertical="center"/>
    </xf>
    <xf numFmtId="0" fontId="81" fillId="5" borderId="7" xfId="0" applyFont="1" applyFill="1" applyBorder="1" applyAlignment="1">
      <alignment vertical="center"/>
    </xf>
    <xf numFmtId="0" fontId="37" fillId="5" borderId="11" xfId="0" applyFont="1" applyFill="1" applyBorder="1" applyAlignment="1">
      <alignment vertical="center"/>
    </xf>
    <xf numFmtId="49" fontId="54" fillId="5" borderId="0" xfId="0" applyNumberFormat="1" applyFont="1" applyFill="1" applyAlignment="1" applyProtection="1">
      <alignment vertical="center"/>
      <protection locked="0"/>
    </xf>
    <xf numFmtId="0" fontId="55" fillId="5" borderId="0" xfId="2" applyFont="1" applyFill="1" applyAlignment="1">
      <alignment vertical="center"/>
    </xf>
    <xf numFmtId="0" fontId="21" fillId="5" borderId="0" xfId="0" applyFont="1" applyFill="1" applyAlignment="1">
      <alignment vertical="center" wrapText="1"/>
    </xf>
    <xf numFmtId="0" fontId="52" fillId="5" borderId="7" xfId="0" applyFont="1" applyFill="1" applyBorder="1" applyAlignment="1">
      <alignment vertical="center"/>
    </xf>
    <xf numFmtId="0" fontId="52" fillId="5" borderId="0" xfId="2" applyFont="1" applyFill="1" applyBorder="1" applyAlignment="1">
      <alignment vertical="center"/>
    </xf>
    <xf numFmtId="3" fontId="31" fillId="5" borderId="0" xfId="2" applyNumberFormat="1" applyFont="1" applyFill="1" applyBorder="1" applyAlignment="1">
      <alignment vertical="center"/>
    </xf>
    <xf numFmtId="2" fontId="31" fillId="5" borderId="0" xfId="2" applyNumberFormat="1" applyFont="1" applyFill="1" applyBorder="1" applyAlignment="1">
      <alignment vertical="center"/>
    </xf>
    <xf numFmtId="0" fontId="81" fillId="5" borderId="11" xfId="0" applyFont="1" applyFill="1" applyBorder="1" applyAlignment="1">
      <alignment vertical="center"/>
    </xf>
    <xf numFmtId="0" fontId="53" fillId="5" borderId="10" xfId="2" applyFont="1" applyFill="1" applyBorder="1" applyAlignment="1">
      <alignment vertical="center"/>
    </xf>
    <xf numFmtId="0" fontId="53" fillId="5" borderId="0" xfId="2" applyFont="1" applyFill="1" applyBorder="1" applyAlignment="1">
      <alignment vertical="center"/>
    </xf>
    <xf numFmtId="0" fontId="31" fillId="5" borderId="10" xfId="2" applyFont="1" applyFill="1" applyBorder="1" applyAlignment="1">
      <alignment horizontal="left" vertical="center"/>
    </xf>
    <xf numFmtId="0" fontId="37" fillId="5" borderId="11" xfId="0" applyFont="1" applyFill="1" applyBorder="1" applyAlignment="1">
      <alignment horizontal="left" vertical="center"/>
    </xf>
    <xf numFmtId="0" fontId="31" fillId="5" borderId="0" xfId="0" applyFont="1" applyFill="1" applyAlignment="1">
      <alignment vertical="center"/>
    </xf>
    <xf numFmtId="166" fontId="3" fillId="5" borderId="0" xfId="0" applyNumberFormat="1" applyFont="1" applyFill="1" applyAlignment="1">
      <alignment vertical="center" wrapText="1"/>
    </xf>
    <xf numFmtId="0" fontId="38" fillId="5" borderId="0" xfId="0" applyFont="1" applyFill="1" applyAlignment="1">
      <alignment vertical="center"/>
    </xf>
    <xf numFmtId="0" fontId="47" fillId="5" borderId="0" xfId="0" applyFont="1" applyFill="1" applyAlignment="1">
      <alignment vertical="center" wrapText="1"/>
    </xf>
    <xf numFmtId="0" fontId="61" fillId="0" borderId="15" xfId="0" applyFont="1" applyBorder="1" applyAlignment="1">
      <alignment vertical="center" wrapText="1"/>
    </xf>
    <xf numFmtId="14" fontId="84" fillId="0" borderId="3" xfId="0" quotePrefix="1" applyNumberFormat="1" applyFont="1" applyBorder="1" applyAlignment="1">
      <alignment horizontal="right" vertical="center"/>
    </xf>
    <xf numFmtId="14" fontId="84" fillId="0" borderId="4" xfId="0" quotePrefix="1" applyNumberFormat="1" applyFont="1" applyBorder="1" applyAlignment="1">
      <alignment horizontal="right" vertical="center"/>
    </xf>
    <xf numFmtId="0" fontId="84" fillId="0" borderId="5" xfId="0" applyFont="1" applyBorder="1" applyAlignment="1">
      <alignment horizontal="center" vertical="center" wrapText="1"/>
    </xf>
    <xf numFmtId="0" fontId="84" fillId="0" borderId="6" xfId="0" applyFont="1" applyBorder="1" applyAlignment="1">
      <alignment horizontal="center" vertical="center" wrapText="1"/>
    </xf>
    <xf numFmtId="0" fontId="76" fillId="5" borderId="7" xfId="0" applyFont="1" applyFill="1" applyBorder="1" applyAlignment="1">
      <alignment vertical="center" wrapText="1"/>
    </xf>
    <xf numFmtId="0" fontId="17" fillId="5" borderId="0" xfId="0" applyFont="1" applyFill="1" applyAlignment="1">
      <alignment horizontal="right" vertical="center" wrapText="1"/>
    </xf>
    <xf numFmtId="4" fontId="37" fillId="5" borderId="9" xfId="9" applyNumberFormat="1" applyFont="1" applyFill="1" applyBorder="1" applyAlignment="1">
      <alignment vertical="center"/>
    </xf>
    <xf numFmtId="0" fontId="15" fillId="5" borderId="9" xfId="0" applyFont="1" applyFill="1" applyBorder="1" applyAlignment="1">
      <alignment vertical="center" wrapText="1"/>
    </xf>
    <xf numFmtId="4" fontId="37" fillId="5" borderId="10" xfId="9" applyNumberFormat="1" applyFont="1" applyFill="1" applyBorder="1" applyAlignment="1">
      <alignment vertical="center"/>
    </xf>
    <xf numFmtId="4" fontId="37" fillId="5" borderId="0" xfId="9" applyNumberFormat="1" applyFont="1" applyFill="1" applyBorder="1" applyAlignment="1">
      <alignment vertical="center"/>
    </xf>
    <xf numFmtId="3" fontId="37" fillId="5" borderId="11" xfId="0" applyNumberFormat="1" applyFont="1" applyFill="1" applyBorder="1" applyAlignment="1">
      <alignment vertical="center"/>
    </xf>
    <xf numFmtId="4" fontId="37" fillId="5" borderId="11" xfId="9" applyNumberFormat="1" applyFont="1" applyFill="1" applyBorder="1" applyAlignment="1">
      <alignment vertical="center"/>
    </xf>
    <xf numFmtId="3" fontId="37" fillId="5" borderId="12" xfId="0" applyNumberFormat="1" applyFont="1" applyFill="1" applyBorder="1" applyAlignment="1">
      <alignment vertical="center"/>
    </xf>
    <xf numFmtId="2" fontId="52" fillId="5" borderId="0" xfId="0" applyNumberFormat="1" applyFont="1" applyFill="1" applyAlignment="1">
      <alignment horizontal="right" vertical="center"/>
    </xf>
    <xf numFmtId="17" fontId="15" fillId="5" borderId="10" xfId="0" applyNumberFormat="1" applyFont="1" applyFill="1" applyBorder="1" applyAlignment="1">
      <alignment vertical="center" wrapText="1"/>
    </xf>
    <xf numFmtId="17" fontId="38" fillId="5" borderId="0" xfId="0" applyNumberFormat="1" applyFont="1" applyFill="1" applyAlignment="1">
      <alignment vertical="center" wrapText="1"/>
    </xf>
    <xf numFmtId="17" fontId="15" fillId="5" borderId="9" xfId="0" applyNumberFormat="1" applyFont="1" applyFill="1" applyBorder="1" applyAlignment="1">
      <alignment vertical="center" wrapText="1"/>
    </xf>
    <xf numFmtId="0" fontId="15" fillId="5" borderId="11" xfId="0" applyFont="1" applyFill="1" applyBorder="1" applyAlignment="1">
      <alignment vertical="center" wrapText="1"/>
    </xf>
    <xf numFmtId="3" fontId="31" fillId="5" borderId="11" xfId="0" applyNumberFormat="1" applyFont="1" applyFill="1" applyBorder="1" applyAlignment="1">
      <alignment vertical="center"/>
    </xf>
    <xf numFmtId="0" fontId="76" fillId="5" borderId="11" xfId="0" applyFont="1" applyFill="1" applyBorder="1" applyAlignment="1">
      <alignment vertical="center" wrapText="1"/>
    </xf>
    <xf numFmtId="3" fontId="31" fillId="5" borderId="12" xfId="0" applyNumberFormat="1" applyFont="1" applyFill="1" applyBorder="1" applyAlignment="1">
      <alignment vertical="center"/>
    </xf>
    <xf numFmtId="2" fontId="52" fillId="5" borderId="12" xfId="0" applyNumberFormat="1" applyFont="1" applyFill="1" applyBorder="1" applyAlignment="1">
      <alignment horizontal="right" vertical="center"/>
    </xf>
    <xf numFmtId="0" fontId="15" fillId="5" borderId="10" xfId="0" applyFont="1" applyFill="1" applyBorder="1" applyAlignment="1">
      <alignment vertical="center" wrapText="1"/>
    </xf>
    <xf numFmtId="10" fontId="37" fillId="5" borderId="9" xfId="9" applyNumberFormat="1" applyFont="1" applyFill="1" applyBorder="1" applyAlignment="1">
      <alignment vertical="center"/>
    </xf>
    <xf numFmtId="4" fontId="37" fillId="5" borderId="0" xfId="9" applyNumberFormat="1" applyFont="1" applyFill="1" applyAlignment="1">
      <alignment vertical="center"/>
    </xf>
    <xf numFmtId="0" fontId="15" fillId="5" borderId="13" xfId="0" applyFont="1" applyFill="1" applyBorder="1" applyAlignment="1">
      <alignment vertical="center" wrapText="1"/>
    </xf>
    <xf numFmtId="3" fontId="37" fillId="5" borderId="9" xfId="9" applyNumberFormat="1" applyFont="1" applyFill="1" applyBorder="1" applyAlignment="1">
      <alignment vertical="center"/>
    </xf>
    <xf numFmtId="4" fontId="37" fillId="5" borderId="9" xfId="0" applyNumberFormat="1" applyFont="1" applyFill="1" applyBorder="1" applyAlignment="1">
      <alignment vertical="center"/>
    </xf>
    <xf numFmtId="4" fontId="37" fillId="5" borderId="0" xfId="0" applyNumberFormat="1" applyFont="1" applyFill="1" applyAlignment="1">
      <alignment vertical="center"/>
    </xf>
    <xf numFmtId="4" fontId="37" fillId="5" borderId="12" xfId="9" applyNumberFormat="1" applyFont="1" applyFill="1" applyBorder="1" applyAlignment="1">
      <alignment vertical="center"/>
    </xf>
    <xf numFmtId="3" fontId="31" fillId="5" borderId="14" xfId="0" applyNumberFormat="1" applyFont="1" applyFill="1" applyBorder="1" applyAlignment="1">
      <alignment vertical="center"/>
    </xf>
    <xf numFmtId="0" fontId="15" fillId="5" borderId="12" xfId="0" applyFont="1" applyFill="1" applyBorder="1" applyAlignment="1">
      <alignment vertical="center" wrapText="1"/>
    </xf>
    <xf numFmtId="0" fontId="19" fillId="5" borderId="12" xfId="0" applyFont="1" applyFill="1" applyBorder="1" applyAlignment="1">
      <alignment vertical="center" wrapText="1"/>
    </xf>
    <xf numFmtId="0" fontId="47" fillId="5" borderId="0" xfId="0" applyFont="1" applyFill="1" applyAlignment="1">
      <alignment vertical="center"/>
    </xf>
    <xf numFmtId="0" fontId="50" fillId="5" borderId="0" xfId="0" applyFont="1" applyFill="1" applyAlignment="1">
      <alignment vertical="center"/>
    </xf>
    <xf numFmtId="0" fontId="68" fillId="5" borderId="0" xfId="0" applyFont="1" applyFill="1" applyAlignment="1">
      <alignment vertical="center"/>
    </xf>
    <xf numFmtId="0" fontId="71" fillId="5" borderId="0" xfId="0" applyFont="1" applyFill="1" applyAlignment="1">
      <alignment vertical="center"/>
    </xf>
    <xf numFmtId="49" fontId="38" fillId="5" borderId="0" xfId="0" applyNumberFormat="1" applyFont="1" applyFill="1" applyAlignment="1" applyProtection="1">
      <alignment horizontal="left" vertical="center"/>
      <protection locked="0"/>
    </xf>
    <xf numFmtId="0" fontId="23" fillId="5" borderId="0" xfId="0" applyFont="1" applyFill="1" applyAlignment="1">
      <alignment vertical="center" wrapText="1"/>
    </xf>
    <xf numFmtId="0" fontId="31" fillId="5" borderId="0" xfId="0" applyFont="1" applyFill="1" applyAlignment="1">
      <alignment vertical="center" wrapText="1"/>
    </xf>
    <xf numFmtId="0" fontId="70" fillId="5" borderId="0" xfId="0" applyFont="1" applyFill="1" applyAlignment="1">
      <alignment vertical="center" wrapText="1"/>
    </xf>
    <xf numFmtId="0" fontId="17" fillId="5" borderId="0" xfId="0" applyFont="1" applyFill="1" applyAlignment="1">
      <alignment vertical="center" wrapText="1"/>
    </xf>
    <xf numFmtId="0" fontId="38" fillId="5" borderId="0" xfId="2" applyFont="1" applyFill="1" applyAlignment="1">
      <alignment vertical="center"/>
    </xf>
    <xf numFmtId="0" fontId="28" fillId="5" borderId="0" xfId="0" applyFont="1" applyFill="1" applyAlignment="1">
      <alignment vertical="center" wrapText="1"/>
    </xf>
    <xf numFmtId="0" fontId="29" fillId="5" borderId="0" xfId="0" applyFont="1" applyFill="1" applyAlignment="1">
      <alignment horizontal="center" vertical="center" wrapText="1"/>
    </xf>
    <xf numFmtId="3" fontId="15" fillId="5" borderId="0" xfId="0" applyNumberFormat="1" applyFont="1" applyFill="1" applyAlignment="1">
      <alignment vertical="center" wrapText="1"/>
    </xf>
    <xf numFmtId="0" fontId="34" fillId="5" borderId="0" xfId="0" applyFont="1" applyFill="1" applyAlignment="1">
      <alignment vertical="center"/>
    </xf>
    <xf numFmtId="0" fontId="45" fillId="5" borderId="0" xfId="0" applyFont="1" applyFill="1" applyAlignment="1">
      <alignment vertical="center"/>
    </xf>
    <xf numFmtId="14" fontId="16" fillId="5" borderId="0" xfId="0" applyNumberFormat="1" applyFont="1" applyFill="1" applyAlignment="1">
      <alignment vertical="center"/>
    </xf>
    <xf numFmtId="14" fontId="84" fillId="0" borderId="3" xfId="0" quotePrefix="1" applyNumberFormat="1" applyFont="1" applyBorder="1" applyAlignment="1">
      <alignment horizontal="center" vertical="center"/>
    </xf>
    <xf numFmtId="3" fontId="31" fillId="5" borderId="0" xfId="9" applyNumberFormat="1" applyFont="1" applyFill="1" applyAlignment="1">
      <alignment vertical="center"/>
    </xf>
    <xf numFmtId="168" fontId="16" fillId="5" borderId="0" xfId="0" applyNumberFormat="1" applyFont="1" applyFill="1" applyAlignment="1">
      <alignment vertical="center" wrapText="1"/>
    </xf>
    <xf numFmtId="0" fontId="36" fillId="5" borderId="0" xfId="0" applyFont="1" applyFill="1" applyAlignment="1">
      <alignment vertical="center"/>
    </xf>
    <xf numFmtId="10" fontId="31" fillId="5" borderId="0" xfId="7" applyNumberFormat="1" applyFont="1" applyFill="1" applyAlignment="1">
      <alignment vertical="center"/>
    </xf>
    <xf numFmtId="0" fontId="48" fillId="5" borderId="0" xfId="7" applyFont="1" applyFill="1" applyAlignment="1">
      <alignment vertical="center"/>
    </xf>
    <xf numFmtId="0" fontId="65" fillId="5" borderId="0" xfId="0" applyFont="1" applyFill="1" applyAlignment="1">
      <alignment vertical="center" wrapText="1"/>
    </xf>
    <xf numFmtId="10" fontId="52" fillId="5" borderId="0" xfId="8" applyNumberFormat="1" applyFont="1" applyFill="1" applyBorder="1" applyAlignment="1">
      <alignment vertical="center"/>
    </xf>
    <xf numFmtId="0" fontId="31" fillId="5" borderId="0" xfId="7" applyFont="1" applyFill="1" applyAlignment="1">
      <alignment vertical="center"/>
    </xf>
    <xf numFmtId="0" fontId="38" fillId="5" borderId="0" xfId="7" applyFont="1" applyFill="1" applyAlignment="1">
      <alignment vertical="center"/>
    </xf>
    <xf numFmtId="0" fontId="74" fillId="5" borderId="0" xfId="0" applyFont="1" applyFill="1" applyAlignment="1">
      <alignment vertical="center"/>
    </xf>
    <xf numFmtId="2" fontId="31" fillId="5" borderId="0" xfId="0" applyNumberFormat="1" applyFont="1" applyFill="1" applyAlignment="1">
      <alignment vertical="center"/>
    </xf>
    <xf numFmtId="0" fontId="27" fillId="5" borderId="0" xfId="0" applyFont="1" applyFill="1" applyAlignment="1">
      <alignment vertical="center" wrapText="1"/>
    </xf>
    <xf numFmtId="166" fontId="15" fillId="5" borderId="0" xfId="0" applyNumberFormat="1" applyFont="1" applyFill="1" applyAlignment="1">
      <alignment vertical="center" wrapText="1"/>
    </xf>
    <xf numFmtId="17" fontId="22" fillId="5" borderId="0" xfId="0" applyNumberFormat="1" applyFont="1" applyFill="1" applyAlignment="1">
      <alignment vertical="center" wrapText="1"/>
    </xf>
    <xf numFmtId="0" fontId="22" fillId="5" borderId="0" xfId="0" applyFont="1" applyFill="1" applyAlignment="1">
      <alignment vertical="center" wrapText="1"/>
    </xf>
    <xf numFmtId="0" fontId="63" fillId="5" borderId="0" xfId="0" applyFont="1" applyFill="1" applyAlignment="1">
      <alignment vertical="center" wrapText="1"/>
    </xf>
    <xf numFmtId="4" fontId="31" fillId="5" borderId="0" xfId="0" applyNumberFormat="1" applyFont="1" applyFill="1" applyAlignment="1">
      <alignment horizontal="right" vertical="center"/>
    </xf>
    <xf numFmtId="0" fontId="25" fillId="5" borderId="0" xfId="0" applyFont="1" applyFill="1" applyAlignment="1">
      <alignment vertical="center" wrapText="1"/>
    </xf>
    <xf numFmtId="3" fontId="52" fillId="5" borderId="0" xfId="0" applyNumberFormat="1" applyFont="1" applyFill="1" applyAlignment="1">
      <alignment vertical="center"/>
    </xf>
    <xf numFmtId="4" fontId="52" fillId="5" borderId="0" xfId="0" applyNumberFormat="1" applyFont="1" applyFill="1" applyAlignment="1">
      <alignment vertical="center"/>
    </xf>
    <xf numFmtId="0" fontId="22" fillId="5" borderId="0" xfId="0" applyFont="1" applyFill="1" applyAlignment="1">
      <alignment horizontal="left" vertical="center" wrapText="1"/>
    </xf>
    <xf numFmtId="166" fontId="22" fillId="5" borderId="0" xfId="0" applyNumberFormat="1" applyFont="1" applyFill="1" applyAlignment="1">
      <alignment vertical="center" wrapText="1"/>
    </xf>
    <xf numFmtId="167" fontId="22" fillId="5" borderId="0" xfId="0" applyNumberFormat="1" applyFont="1" applyFill="1" applyAlignment="1">
      <alignment horizontal="right" vertical="center" wrapText="1"/>
    </xf>
    <xf numFmtId="3" fontId="72" fillId="5" borderId="0" xfId="0" applyNumberFormat="1" applyFont="1" applyFill="1" applyAlignment="1">
      <alignment vertical="center"/>
    </xf>
    <xf numFmtId="0" fontId="14" fillId="5" borderId="0" xfId="0" applyFont="1" applyFill="1" applyAlignment="1">
      <alignment vertical="center" wrapText="1"/>
    </xf>
    <xf numFmtId="0" fontId="58" fillId="5" borderId="0" xfId="0" applyFont="1" applyFill="1" applyAlignment="1">
      <alignment vertical="center" wrapText="1"/>
    </xf>
    <xf numFmtId="0" fontId="30" fillId="5" borderId="0" xfId="0" applyFont="1" applyFill="1" applyAlignment="1">
      <alignment vertical="center"/>
    </xf>
    <xf numFmtId="166" fontId="15" fillId="5" borderId="10" xfId="0" applyNumberFormat="1" applyFont="1" applyFill="1" applyBorder="1" applyAlignment="1">
      <alignment horizontal="right" vertical="center" wrapText="1"/>
    </xf>
    <xf numFmtId="166" fontId="15" fillId="5" borderId="9" xfId="0" applyNumberFormat="1" applyFont="1" applyFill="1" applyBorder="1" applyAlignment="1">
      <alignment horizontal="right" vertical="center" wrapText="1"/>
    </xf>
    <xf numFmtId="0" fontId="15" fillId="5" borderId="8" xfId="0" applyFont="1" applyFill="1" applyBorder="1" applyAlignment="1">
      <alignment vertical="center" wrapText="1"/>
    </xf>
    <xf numFmtId="166" fontId="15" fillId="5" borderId="8" xfId="0" applyNumberFormat="1" applyFont="1" applyFill="1" applyBorder="1" applyAlignment="1">
      <alignment horizontal="right" vertical="center" wrapText="1"/>
    </xf>
    <xf numFmtId="0" fontId="16" fillId="5" borderId="14" xfId="0" applyFont="1" applyFill="1" applyBorder="1" applyAlignment="1">
      <alignment horizontal="right" vertical="center" wrapText="1"/>
    </xf>
    <xf numFmtId="0" fontId="78" fillId="5" borderId="7" xfId="0" applyFont="1" applyFill="1" applyBorder="1" applyAlignment="1">
      <alignment vertical="center" wrapText="1"/>
    </xf>
    <xf numFmtId="166" fontId="78" fillId="5" borderId="7" xfId="0" applyNumberFormat="1" applyFont="1" applyFill="1" applyBorder="1" applyAlignment="1">
      <alignment horizontal="right" vertical="center" wrapText="1"/>
    </xf>
    <xf numFmtId="0" fontId="78" fillId="5" borderId="11" xfId="0" applyFont="1" applyFill="1" applyBorder="1" applyAlignment="1">
      <alignment vertical="center" wrapText="1"/>
    </xf>
    <xf numFmtId="168" fontId="78" fillId="5" borderId="11" xfId="0" applyNumberFormat="1" applyFont="1" applyFill="1" applyBorder="1" applyAlignment="1">
      <alignment horizontal="right" vertical="center" wrapText="1"/>
    </xf>
    <xf numFmtId="168" fontId="78" fillId="5" borderId="11" xfId="0" applyNumberFormat="1" applyFont="1" applyFill="1" applyBorder="1" applyAlignment="1">
      <alignment vertical="center" wrapText="1"/>
    </xf>
    <xf numFmtId="168" fontId="15" fillId="5" borderId="0" xfId="0" applyNumberFormat="1" applyFont="1" applyFill="1" applyAlignment="1">
      <alignment horizontal="right" vertical="center" wrapText="1"/>
    </xf>
    <xf numFmtId="168" fontId="16" fillId="5" borderId="0" xfId="0" applyNumberFormat="1" applyFont="1" applyFill="1" applyAlignment="1">
      <alignment horizontal="right" vertical="center" wrapText="1"/>
    </xf>
    <xf numFmtId="168" fontId="78" fillId="5" borderId="0" xfId="0" applyNumberFormat="1" applyFont="1" applyFill="1" applyAlignment="1">
      <alignment horizontal="right" vertical="center" wrapText="1"/>
    </xf>
    <xf numFmtId="168" fontId="78" fillId="5" borderId="0" xfId="0" applyNumberFormat="1" applyFont="1" applyFill="1" applyAlignment="1">
      <alignment vertical="center" wrapText="1"/>
    </xf>
    <xf numFmtId="3" fontId="36" fillId="5" borderId="0" xfId="0" applyNumberFormat="1" applyFont="1" applyFill="1" applyAlignment="1">
      <alignment vertical="center"/>
    </xf>
    <xf numFmtId="0" fontId="58" fillId="5" borderId="0" xfId="0" applyFont="1" applyFill="1" applyAlignment="1">
      <alignment vertical="center"/>
    </xf>
    <xf numFmtId="3" fontId="32" fillId="5" borderId="0" xfId="0" applyNumberFormat="1" applyFont="1" applyFill="1" applyAlignment="1">
      <alignment vertical="center"/>
    </xf>
    <xf numFmtId="0" fontId="62" fillId="5" borderId="0" xfId="0" applyFont="1" applyFill="1" applyAlignment="1">
      <alignment vertical="center"/>
    </xf>
    <xf numFmtId="3" fontId="78" fillId="5" borderId="18" xfId="10" applyNumberFormat="1" applyFont="1" applyFill="1" applyBorder="1" applyAlignment="1">
      <alignment horizontal="right" vertical="center"/>
    </xf>
    <xf numFmtId="3" fontId="31" fillId="5" borderId="13" xfId="10" applyNumberFormat="1" applyFont="1" applyFill="1" applyBorder="1" applyAlignment="1">
      <alignment horizontal="right" vertical="center"/>
    </xf>
    <xf numFmtId="3" fontId="31" fillId="5" borderId="9" xfId="10" applyNumberFormat="1" applyFont="1" applyFill="1" applyBorder="1" applyAlignment="1">
      <alignment horizontal="right" vertical="center"/>
    </xf>
    <xf numFmtId="3" fontId="31" fillId="5" borderId="8" xfId="10" applyNumberFormat="1" applyFont="1" applyFill="1" applyBorder="1" applyAlignment="1">
      <alignment horizontal="right" vertical="center"/>
    </xf>
    <xf numFmtId="0" fontId="31" fillId="5" borderId="0" xfId="2" applyFont="1" applyFill="1" applyAlignment="1">
      <alignment horizontal="right" vertical="center"/>
    </xf>
    <xf numFmtId="3" fontId="78" fillId="5" borderId="7" xfId="2" applyNumberFormat="1" applyFont="1" applyFill="1" applyBorder="1" applyAlignment="1">
      <alignment vertical="center"/>
    </xf>
    <xf numFmtId="3" fontId="78" fillId="5" borderId="7" xfId="10" applyNumberFormat="1" applyFont="1" applyFill="1" applyBorder="1" applyAlignment="1">
      <alignment horizontal="right" vertical="center"/>
    </xf>
    <xf numFmtId="3" fontId="31" fillId="5" borderId="10" xfId="10" applyNumberFormat="1" applyFont="1" applyFill="1" applyBorder="1" applyAlignment="1">
      <alignment horizontal="right" vertical="center"/>
    </xf>
    <xf numFmtId="3" fontId="31" fillId="5" borderId="9" xfId="2" applyNumberFormat="1" applyFont="1" applyFill="1" applyBorder="1" applyAlignment="1">
      <alignment vertical="center"/>
    </xf>
    <xf numFmtId="3" fontId="31" fillId="5" borderId="9" xfId="2" applyNumberFormat="1" applyFont="1" applyFill="1" applyBorder="1" applyAlignment="1">
      <alignment horizontal="right" vertical="center"/>
    </xf>
    <xf numFmtId="2" fontId="31" fillId="5" borderId="9" xfId="2" applyNumberFormat="1" applyFont="1" applyFill="1" applyBorder="1" applyAlignment="1">
      <alignment vertical="center"/>
    </xf>
    <xf numFmtId="0" fontId="31" fillId="5" borderId="9" xfId="2" applyFont="1" applyFill="1" applyBorder="1" applyAlignment="1">
      <alignment vertical="center"/>
    </xf>
    <xf numFmtId="0" fontId="31" fillId="5" borderId="9" xfId="2" applyFont="1" applyFill="1" applyBorder="1" applyAlignment="1">
      <alignment horizontal="right" vertical="center"/>
    </xf>
    <xf numFmtId="4" fontId="31" fillId="5" borderId="9" xfId="10" applyNumberFormat="1" applyFont="1" applyFill="1" applyBorder="1" applyAlignment="1">
      <alignment horizontal="right" vertical="center"/>
    </xf>
    <xf numFmtId="0" fontId="15" fillId="5" borderId="14" xfId="0" applyFont="1" applyFill="1" applyBorder="1" applyAlignment="1">
      <alignment vertical="center" wrapText="1"/>
    </xf>
    <xf numFmtId="2" fontId="31" fillId="5" borderId="11" xfId="10" applyNumberFormat="1" applyFont="1" applyFill="1" applyBorder="1" applyAlignment="1">
      <alignment horizontal="right" vertical="center"/>
    </xf>
    <xf numFmtId="2" fontId="31" fillId="5" borderId="14" xfId="10" applyNumberFormat="1" applyFont="1" applyFill="1" applyBorder="1" applyAlignment="1">
      <alignment horizontal="right" vertical="center"/>
    </xf>
    <xf numFmtId="0" fontId="31" fillId="5" borderId="7" xfId="2" applyFont="1" applyFill="1" applyBorder="1" applyAlignment="1">
      <alignment vertical="center"/>
    </xf>
    <xf numFmtId="0" fontId="31" fillId="5" borderId="7" xfId="2" applyFont="1" applyFill="1" applyBorder="1" applyAlignment="1">
      <alignment horizontal="right" vertical="center"/>
    </xf>
    <xf numFmtId="0" fontId="78" fillId="5" borderId="12" xfId="0" applyFont="1" applyFill="1" applyBorder="1" applyAlignment="1">
      <alignment vertical="center" wrapText="1"/>
    </xf>
    <xf numFmtId="3" fontId="78" fillId="5" borderId="35" xfId="10" applyNumberFormat="1" applyFont="1" applyFill="1" applyBorder="1" applyAlignment="1">
      <alignment vertical="center"/>
    </xf>
    <xf numFmtId="3" fontId="78" fillId="5" borderId="36" xfId="10" applyNumberFormat="1" applyFont="1" applyFill="1" applyBorder="1" applyAlignment="1">
      <alignment vertical="center"/>
    </xf>
    <xf numFmtId="3" fontId="78" fillId="5" borderId="0" xfId="10" applyNumberFormat="1" applyFont="1" applyFill="1" applyAlignment="1">
      <alignment horizontal="right" vertical="center"/>
    </xf>
    <xf numFmtId="2" fontId="78" fillId="5" borderId="12" xfId="10" applyNumberFormat="1" applyFont="1" applyFill="1" applyBorder="1" applyAlignment="1">
      <alignment vertical="center"/>
    </xf>
    <xf numFmtId="2" fontId="31" fillId="5" borderId="13" xfId="10" applyNumberFormat="1" applyFont="1" applyFill="1" applyBorder="1" applyAlignment="1">
      <alignment horizontal="right" vertical="center"/>
    </xf>
    <xf numFmtId="4" fontId="31" fillId="5" borderId="14" xfId="10" applyNumberFormat="1" applyFont="1" applyFill="1" applyBorder="1" applyAlignment="1">
      <alignment horizontal="right" vertical="center"/>
    </xf>
    <xf numFmtId="0" fontId="14" fillId="5" borderId="12" xfId="0" applyFont="1" applyFill="1" applyBorder="1" applyAlignment="1">
      <alignment vertical="center" wrapText="1"/>
    </xf>
    <xf numFmtId="0" fontId="60" fillId="5" borderId="0" xfId="0" applyFont="1" applyFill="1" applyAlignment="1">
      <alignment vertical="center" wrapText="1"/>
    </xf>
    <xf numFmtId="0" fontId="78" fillId="5" borderId="37" xfId="0" applyFont="1" applyFill="1" applyBorder="1" applyAlignment="1">
      <alignment horizontal="left" vertical="center"/>
    </xf>
    <xf numFmtId="0" fontId="16" fillId="5" borderId="11" xfId="0" applyFont="1" applyFill="1" applyBorder="1" applyAlignment="1">
      <alignment horizontal="left" vertical="center" wrapText="1"/>
    </xf>
    <xf numFmtId="3" fontId="31" fillId="5" borderId="11" xfId="6" applyNumberFormat="1" applyFont="1" applyFill="1" applyBorder="1" applyAlignment="1">
      <alignment vertical="center"/>
    </xf>
    <xf numFmtId="2" fontId="31" fillId="5" borderId="11" xfId="6" applyNumberFormat="1" applyFont="1" applyFill="1" applyBorder="1" applyAlignment="1">
      <alignment horizontal="right" vertical="center"/>
    </xf>
    <xf numFmtId="0" fontId="78" fillId="5" borderId="7" xfId="0" applyFont="1" applyFill="1" applyBorder="1" applyAlignment="1">
      <alignment horizontal="left" vertical="center" wrapText="1"/>
    </xf>
    <xf numFmtId="3" fontId="78" fillId="5" borderId="7" xfId="6" applyNumberFormat="1" applyFont="1" applyFill="1" applyBorder="1" applyAlignment="1">
      <alignment vertical="center"/>
    </xf>
    <xf numFmtId="2" fontId="78" fillId="5" borderId="7" xfId="6" applyNumberFormat="1" applyFont="1" applyFill="1" applyBorder="1" applyAlignment="1">
      <alignment vertical="center"/>
    </xf>
    <xf numFmtId="3" fontId="31" fillId="5" borderId="10" xfId="6" applyNumberFormat="1" applyFont="1" applyFill="1" applyBorder="1" applyAlignment="1">
      <alignment vertical="center"/>
    </xf>
    <xf numFmtId="3" fontId="31" fillId="5" borderId="8" xfId="6" applyNumberFormat="1" applyFont="1" applyFill="1" applyBorder="1" applyAlignment="1">
      <alignment vertical="center"/>
    </xf>
    <xf numFmtId="3" fontId="78" fillId="5" borderId="0" xfId="0" applyNumberFormat="1" applyFont="1" applyFill="1" applyAlignment="1">
      <alignment vertical="center"/>
    </xf>
    <xf numFmtId="3" fontId="78" fillId="5" borderId="7" xfId="0" applyNumberFormat="1" applyFont="1" applyFill="1" applyBorder="1" applyAlignment="1">
      <alignment vertical="center"/>
    </xf>
    <xf numFmtId="3" fontId="78" fillId="5" borderId="12" xfId="0" applyNumberFormat="1" applyFont="1" applyFill="1" applyBorder="1" applyAlignment="1">
      <alignment vertical="center"/>
    </xf>
    <xf numFmtId="2" fontId="78" fillId="5" borderId="7" xfId="0" applyNumberFormat="1" applyFont="1" applyFill="1" applyBorder="1" applyAlignment="1">
      <alignment vertical="center"/>
    </xf>
    <xf numFmtId="0" fontId="3" fillId="5" borderId="12" xfId="0" applyFont="1" applyFill="1" applyBorder="1" applyAlignment="1">
      <alignment horizontal="left" vertical="center" wrapText="1"/>
    </xf>
    <xf numFmtId="0" fontId="3" fillId="5" borderId="12" xfId="0" applyFont="1" applyFill="1" applyBorder="1" applyAlignment="1">
      <alignment vertical="center" wrapText="1"/>
    </xf>
    <xf numFmtId="3" fontId="31" fillId="5" borderId="0" xfId="6" applyNumberFormat="1" applyFont="1" applyFill="1" applyAlignment="1">
      <alignment horizontal="right" vertical="center"/>
    </xf>
    <xf numFmtId="3" fontId="31" fillId="5" borderId="0" xfId="6" applyNumberFormat="1" applyFont="1" applyFill="1" applyAlignment="1">
      <alignment vertical="center"/>
    </xf>
    <xf numFmtId="0" fontId="31" fillId="5" borderId="0" xfId="6" applyFont="1" applyFill="1" applyAlignment="1">
      <alignment vertical="center"/>
    </xf>
    <xf numFmtId="49" fontId="15" fillId="5" borderId="0" xfId="0" quotePrefix="1" applyNumberFormat="1" applyFont="1" applyFill="1" applyAlignment="1" applyProtection="1">
      <alignment vertical="center"/>
      <protection locked="0"/>
    </xf>
    <xf numFmtId="4" fontId="15" fillId="5" borderId="0" xfId="0" applyNumberFormat="1" applyFont="1" applyFill="1" applyAlignment="1" applyProtection="1">
      <alignment vertical="center"/>
      <protection locked="0"/>
    </xf>
    <xf numFmtId="0" fontId="31" fillId="5" borderId="0" xfId="10" applyFont="1" applyFill="1" applyAlignment="1">
      <alignment vertical="center"/>
    </xf>
    <xf numFmtId="0" fontId="16" fillId="5" borderId="17" xfId="0" applyFont="1" applyFill="1" applyBorder="1" applyAlignment="1">
      <alignment vertical="center" wrapText="1"/>
    </xf>
    <xf numFmtId="0" fontId="15" fillId="5" borderId="17" xfId="0" applyFont="1" applyFill="1" applyBorder="1" applyAlignment="1">
      <alignment horizontal="right" vertical="center" wrapText="1"/>
    </xf>
    <xf numFmtId="3" fontId="31" fillId="5" borderId="10" xfId="0" applyNumberFormat="1" applyFont="1" applyFill="1" applyBorder="1" applyAlignment="1">
      <alignment horizontal="center"/>
    </xf>
    <xf numFmtId="3" fontId="31" fillId="5" borderId="9" xfId="0" applyNumberFormat="1" applyFont="1" applyFill="1" applyBorder="1" applyAlignment="1">
      <alignment horizontal="center"/>
    </xf>
    <xf numFmtId="3" fontId="31" fillId="5" borderId="8" xfId="0" applyNumberFormat="1" applyFont="1" applyFill="1" applyBorder="1" applyAlignment="1">
      <alignment horizontal="center"/>
    </xf>
    <xf numFmtId="3" fontId="78" fillId="0" borderId="16" xfId="0" applyNumberFormat="1" applyFont="1" applyBorder="1" applyAlignment="1">
      <alignment horizontal="center"/>
    </xf>
    <xf numFmtId="3" fontId="78" fillId="5" borderId="11" xfId="0" applyNumberFormat="1" applyFont="1" applyFill="1" applyBorder="1" applyAlignment="1">
      <alignment horizontal="right"/>
    </xf>
    <xf numFmtId="0" fontId="60" fillId="5" borderId="0" xfId="0" applyFont="1" applyFill="1" applyAlignment="1">
      <alignment vertical="center"/>
    </xf>
    <xf numFmtId="3" fontId="78" fillId="5" borderId="7" xfId="0" applyNumberFormat="1" applyFont="1" applyFill="1" applyBorder="1" applyAlignment="1">
      <alignment horizontal="right"/>
    </xf>
    <xf numFmtId="0" fontId="78" fillId="7" borderId="7" xfId="0" applyFont="1" applyFill="1" applyBorder="1" applyAlignment="1">
      <alignment wrapText="1"/>
    </xf>
    <xf numFmtId="0" fontId="61" fillId="0" borderId="0" xfId="0" applyFont="1" applyAlignment="1">
      <alignment wrapText="1"/>
    </xf>
    <xf numFmtId="0" fontId="48" fillId="5" borderId="0" xfId="0" applyFont="1" applyFill="1"/>
    <xf numFmtId="0" fontId="78" fillId="5" borderId="7" xfId="0" applyFont="1" applyFill="1" applyBorder="1"/>
    <xf numFmtId="3" fontId="31" fillId="5" borderId="0" xfId="0" applyNumberFormat="1" applyFont="1" applyFill="1"/>
    <xf numFmtId="0" fontId="31" fillId="5" borderId="10" xfId="0" applyFont="1" applyFill="1" applyBorder="1"/>
    <xf numFmtId="3" fontId="31" fillId="5" borderId="10" xfId="0" applyNumberFormat="1" applyFont="1" applyFill="1" applyBorder="1"/>
    <xf numFmtId="0" fontId="31" fillId="5" borderId="9" xfId="0" applyFont="1" applyFill="1" applyBorder="1"/>
    <xf numFmtId="3" fontId="31" fillId="5" borderId="9" xfId="0" applyNumberFormat="1" applyFont="1" applyFill="1" applyBorder="1"/>
    <xf numFmtId="0" fontId="31" fillId="5" borderId="8" xfId="0" applyFont="1" applyFill="1" applyBorder="1"/>
    <xf numFmtId="3" fontId="31" fillId="5" borderId="8" xfId="0" applyNumberFormat="1" applyFont="1" applyFill="1" applyBorder="1"/>
    <xf numFmtId="3" fontId="78" fillId="5" borderId="7" xfId="0" applyNumberFormat="1" applyFont="1" applyFill="1" applyBorder="1"/>
    <xf numFmtId="3" fontId="52" fillId="5" borderId="0" xfId="0" applyNumberFormat="1" applyFont="1" applyFill="1"/>
    <xf numFmtId="3" fontId="31" fillId="5" borderId="11" xfId="0" applyNumberFormat="1" applyFont="1" applyFill="1" applyBorder="1"/>
    <xf numFmtId="0" fontId="78" fillId="5" borderId="11" xfId="0" applyFont="1" applyFill="1" applyBorder="1"/>
    <xf numFmtId="4" fontId="78" fillId="5" borderId="7" xfId="0" applyNumberFormat="1" applyFont="1" applyFill="1" applyBorder="1" applyAlignment="1">
      <alignment vertical="center"/>
    </xf>
    <xf numFmtId="4" fontId="31" fillId="5" borderId="10" xfId="0" applyNumberFormat="1" applyFont="1" applyFill="1" applyBorder="1" applyAlignment="1">
      <alignment horizontal="right" vertical="center"/>
    </xf>
    <xf numFmtId="4" fontId="31" fillId="5" borderId="9" xfId="0" applyNumberFormat="1" applyFont="1" applyFill="1" applyBorder="1" applyAlignment="1">
      <alignment horizontal="right" vertical="center"/>
    </xf>
    <xf numFmtId="4" fontId="31" fillId="5" borderId="8" xfId="0" applyNumberFormat="1" applyFont="1" applyFill="1" applyBorder="1" applyAlignment="1">
      <alignment horizontal="right" vertical="center"/>
    </xf>
    <xf numFmtId="0" fontId="15" fillId="5" borderId="7" xfId="0" applyFont="1" applyFill="1" applyBorder="1" applyAlignment="1">
      <alignment vertical="center" wrapText="1"/>
    </xf>
    <xf numFmtId="3" fontId="37" fillId="5" borderId="7" xfId="0" applyNumberFormat="1" applyFont="1" applyFill="1" applyBorder="1" applyAlignment="1">
      <alignment vertical="center"/>
    </xf>
    <xf numFmtId="3" fontId="37" fillId="5" borderId="13" xfId="0" applyNumberFormat="1" applyFont="1" applyFill="1" applyBorder="1" applyAlignment="1">
      <alignment vertical="center"/>
    </xf>
    <xf numFmtId="3" fontId="78" fillId="7" borderId="7" xfId="0" applyNumberFormat="1" applyFont="1" applyFill="1" applyBorder="1" applyAlignment="1">
      <alignment vertical="center"/>
    </xf>
    <xf numFmtId="4" fontId="78" fillId="7" borderId="7" xfId="0" applyNumberFormat="1" applyFont="1" applyFill="1" applyBorder="1" applyAlignment="1">
      <alignment vertical="center"/>
    </xf>
    <xf numFmtId="3" fontId="78" fillId="5" borderId="11" xfId="0" applyNumberFormat="1" applyFont="1" applyFill="1" applyBorder="1" applyAlignment="1">
      <alignment vertical="center"/>
    </xf>
    <xf numFmtId="4" fontId="78" fillId="5" borderId="12" xfId="0" applyNumberFormat="1" applyFont="1" applyFill="1" applyBorder="1" applyAlignment="1">
      <alignment vertical="center"/>
    </xf>
    <xf numFmtId="3" fontId="78" fillId="5" borderId="36" xfId="0" applyNumberFormat="1" applyFont="1" applyFill="1" applyBorder="1" applyAlignment="1">
      <alignment vertical="center"/>
    </xf>
    <xf numFmtId="3" fontId="78" fillId="5" borderId="38" xfId="0" applyNumberFormat="1" applyFont="1" applyFill="1" applyBorder="1" applyAlignment="1">
      <alignment vertical="center"/>
    </xf>
    <xf numFmtId="0" fontId="78" fillId="7" borderId="7" xfId="0" applyFont="1" applyFill="1" applyBorder="1" applyAlignment="1">
      <alignment vertical="center" wrapText="1"/>
    </xf>
    <xf numFmtId="3" fontId="78" fillId="7" borderId="11" xfId="0" applyNumberFormat="1" applyFont="1" applyFill="1" applyBorder="1" applyAlignment="1">
      <alignment vertical="center"/>
    </xf>
    <xf numFmtId="4" fontId="78" fillId="5" borderId="11" xfId="0" applyNumberFormat="1" applyFont="1" applyFill="1" applyBorder="1" applyAlignment="1">
      <alignment vertical="center"/>
    </xf>
    <xf numFmtId="3" fontId="31" fillId="5" borderId="13" xfId="0" applyNumberFormat="1" applyFont="1" applyFill="1" applyBorder="1" applyAlignment="1">
      <alignment vertical="center"/>
    </xf>
    <xf numFmtId="2" fontId="31" fillId="5" borderId="13" xfId="0" applyNumberFormat="1" applyFont="1" applyFill="1" applyBorder="1" applyAlignment="1">
      <alignment vertical="center"/>
    </xf>
    <xf numFmtId="2" fontId="31" fillId="5" borderId="9" xfId="0" applyNumberFormat="1" applyFont="1" applyFill="1" applyBorder="1" applyAlignment="1">
      <alignment vertical="center"/>
    </xf>
    <xf numFmtId="2" fontId="31" fillId="5" borderId="14" xfId="0" applyNumberFormat="1" applyFont="1" applyFill="1" applyBorder="1" applyAlignment="1">
      <alignment vertical="center"/>
    </xf>
    <xf numFmtId="166" fontId="78" fillId="5" borderId="11" xfId="0" applyNumberFormat="1" applyFont="1" applyFill="1" applyBorder="1" applyAlignment="1">
      <alignment vertical="center" wrapText="1"/>
    </xf>
    <xf numFmtId="166" fontId="78" fillId="5" borderId="7" xfId="0" applyNumberFormat="1" applyFont="1" applyFill="1" applyBorder="1" applyAlignment="1">
      <alignment vertical="center" wrapText="1"/>
    </xf>
    <xf numFmtId="166" fontId="15" fillId="5" borderId="10" xfId="0" applyNumberFormat="1" applyFont="1" applyFill="1" applyBorder="1" applyAlignment="1">
      <alignment vertical="center" wrapText="1"/>
    </xf>
    <xf numFmtId="166" fontId="78" fillId="7" borderId="7" xfId="0" applyNumberFormat="1" applyFont="1" applyFill="1" applyBorder="1" applyAlignment="1">
      <alignment vertical="center" wrapText="1"/>
    </xf>
    <xf numFmtId="168" fontId="15" fillId="5" borderId="10" xfId="0" applyNumberFormat="1" applyFont="1" applyFill="1" applyBorder="1" applyAlignment="1">
      <alignment vertical="center" wrapText="1"/>
    </xf>
    <xf numFmtId="3" fontId="31" fillId="5" borderId="10" xfId="9" applyNumberFormat="1" applyFont="1" applyFill="1" applyBorder="1" applyAlignment="1">
      <alignment vertical="center"/>
    </xf>
    <xf numFmtId="168" fontId="15" fillId="5" borderId="9" xfId="0" applyNumberFormat="1" applyFont="1" applyFill="1" applyBorder="1" applyAlignment="1">
      <alignment vertical="center" wrapText="1"/>
    </xf>
    <xf numFmtId="3" fontId="31" fillId="5" borderId="9" xfId="9" applyNumberFormat="1" applyFont="1" applyFill="1" applyBorder="1" applyAlignment="1">
      <alignment vertical="center"/>
    </xf>
    <xf numFmtId="168" fontId="15" fillId="5" borderId="8" xfId="0" applyNumberFormat="1" applyFont="1" applyFill="1" applyBorder="1" applyAlignment="1">
      <alignment vertical="center" wrapText="1"/>
    </xf>
    <xf numFmtId="3" fontId="31" fillId="5" borderId="8" xfId="9" applyNumberFormat="1" applyFont="1" applyFill="1" applyBorder="1" applyAlignment="1">
      <alignment vertical="center"/>
    </xf>
    <xf numFmtId="0" fontId="78" fillId="5" borderId="8" xfId="0" applyFont="1" applyFill="1" applyBorder="1" applyAlignment="1">
      <alignment vertical="center" wrapText="1"/>
    </xf>
    <xf numFmtId="3" fontId="78" fillId="5" borderId="10" xfId="9" applyNumberFormat="1" applyFont="1" applyFill="1" applyBorder="1" applyAlignment="1">
      <alignment vertical="center"/>
    </xf>
    <xf numFmtId="168" fontId="78" fillId="5" borderId="10" xfId="0" applyNumberFormat="1" applyFont="1" applyFill="1" applyBorder="1" applyAlignment="1">
      <alignment vertical="center" wrapText="1"/>
    </xf>
    <xf numFmtId="168" fontId="78" fillId="5" borderId="9" xfId="0" applyNumberFormat="1" applyFont="1" applyFill="1" applyBorder="1" applyAlignment="1">
      <alignment vertical="center" wrapText="1"/>
    </xf>
    <xf numFmtId="3" fontId="78" fillId="5" borderId="9" xfId="9" applyNumberFormat="1" applyFont="1" applyFill="1" applyBorder="1" applyAlignment="1">
      <alignment vertical="center"/>
    </xf>
    <xf numFmtId="0" fontId="78" fillId="5" borderId="0" xfId="0" applyFont="1" applyFill="1" applyAlignment="1">
      <alignment vertical="center" wrapText="1"/>
    </xf>
    <xf numFmtId="168" fontId="15" fillId="5" borderId="14" xfId="0" applyNumberFormat="1" applyFont="1" applyFill="1" applyBorder="1" applyAlignment="1">
      <alignment vertical="center" wrapText="1"/>
    </xf>
    <xf numFmtId="3" fontId="31" fillId="5" borderId="11" xfId="9" applyNumberFormat="1" applyFont="1" applyFill="1" applyBorder="1" applyAlignment="1">
      <alignment vertical="center"/>
    </xf>
    <xf numFmtId="3" fontId="78" fillId="5" borderId="11" xfId="9" applyNumberFormat="1" applyFont="1" applyFill="1" applyBorder="1" applyAlignment="1">
      <alignment vertical="center"/>
    </xf>
    <xf numFmtId="168" fontId="15" fillId="5" borderId="39" xfId="0" applyNumberFormat="1" applyFont="1" applyFill="1" applyBorder="1" applyAlignment="1">
      <alignment vertical="center" wrapText="1"/>
    </xf>
    <xf numFmtId="0" fontId="78" fillId="5" borderId="14" xfId="0" applyFont="1" applyFill="1" applyBorder="1" applyAlignment="1">
      <alignment vertical="center" wrapText="1"/>
    </xf>
    <xf numFmtId="3" fontId="78" fillId="5" borderId="14" xfId="9" applyNumberFormat="1" applyFont="1" applyFill="1" applyBorder="1" applyAlignment="1">
      <alignment vertical="center"/>
    </xf>
    <xf numFmtId="168" fontId="78" fillId="5" borderId="14" xfId="0" applyNumberFormat="1" applyFont="1" applyFill="1" applyBorder="1" applyAlignment="1">
      <alignment vertical="center" wrapText="1"/>
    </xf>
    <xf numFmtId="168" fontId="78" fillId="5" borderId="40" xfId="0" applyNumberFormat="1" applyFont="1" applyFill="1" applyBorder="1" applyAlignment="1">
      <alignment vertical="center" wrapText="1"/>
    </xf>
    <xf numFmtId="168" fontId="15" fillId="5" borderId="7" xfId="0" applyNumberFormat="1" applyFont="1" applyFill="1" applyBorder="1" applyAlignment="1">
      <alignment vertical="center" wrapText="1"/>
    </xf>
    <xf numFmtId="3" fontId="31" fillId="5" borderId="7" xfId="9" applyNumberFormat="1" applyFont="1" applyFill="1" applyBorder="1" applyAlignment="1">
      <alignment vertical="center"/>
    </xf>
    <xf numFmtId="0" fontId="37" fillId="5" borderId="13" xfId="0" applyFont="1" applyFill="1" applyBorder="1" applyAlignment="1">
      <alignment vertical="center" wrapText="1"/>
    </xf>
    <xf numFmtId="10" fontId="37" fillId="5" borderId="13" xfId="7" applyNumberFormat="1" applyFont="1" applyFill="1" applyBorder="1" applyAlignment="1">
      <alignment vertical="center"/>
    </xf>
    <xf numFmtId="0" fontId="37" fillId="5" borderId="14" xfId="0" applyFont="1" applyFill="1" applyBorder="1" applyAlignment="1">
      <alignment vertical="center" wrapText="1"/>
    </xf>
    <xf numFmtId="10" fontId="37" fillId="5" borderId="14" xfId="7" applyNumberFormat="1" applyFont="1" applyFill="1" applyBorder="1" applyAlignment="1">
      <alignment vertical="center"/>
    </xf>
    <xf numFmtId="0" fontId="78" fillId="7" borderId="7" xfId="7" applyFont="1" applyFill="1" applyBorder="1" applyAlignment="1">
      <alignment vertical="center"/>
    </xf>
    <xf numFmtId="172" fontId="48" fillId="5" borderId="0" xfId="7" applyNumberFormat="1" applyFont="1" applyFill="1" applyAlignment="1">
      <alignment vertical="center"/>
    </xf>
    <xf numFmtId="4" fontId="31" fillId="5" borderId="10" xfId="10" applyNumberFormat="1" applyFont="1" applyFill="1" applyBorder="1"/>
    <xf numFmtId="4" fontId="31" fillId="5" borderId="9" xfId="10" applyNumberFormat="1" applyFont="1" applyFill="1" applyBorder="1"/>
    <xf numFmtId="4" fontId="31" fillId="5" borderId="8" xfId="10" applyNumberFormat="1" applyFont="1" applyFill="1" applyBorder="1"/>
    <xf numFmtId="4" fontId="78" fillId="7" borderId="7" xfId="10" applyNumberFormat="1" applyFont="1" applyFill="1" applyBorder="1"/>
    <xf numFmtId="0" fontId="78" fillId="5" borderId="11" xfId="2" applyFont="1" applyFill="1" applyBorder="1" applyAlignment="1"/>
    <xf numFmtId="3" fontId="31" fillId="5" borderId="11" xfId="2" applyNumberFormat="1" applyFont="1" applyFill="1" applyBorder="1" applyAlignment="1"/>
    <xf numFmtId="0" fontId="31" fillId="5" borderId="11" xfId="2" applyFont="1" applyFill="1" applyBorder="1" applyAlignment="1"/>
    <xf numFmtId="3" fontId="77" fillId="5" borderId="11" xfId="2" applyNumberFormat="1" applyFont="1" applyFill="1" applyBorder="1" applyAlignment="1"/>
    <xf numFmtId="0" fontId="78" fillId="6" borderId="7" xfId="2" applyFont="1" applyFill="1" applyBorder="1" applyAlignment="1"/>
    <xf numFmtId="3" fontId="78" fillId="6" borderId="7" xfId="2" applyNumberFormat="1" applyFont="1" applyFill="1" applyBorder="1" applyAlignment="1"/>
    <xf numFmtId="0" fontId="85" fillId="7" borderId="7" xfId="0" applyFont="1" applyFill="1" applyBorder="1" applyAlignment="1">
      <alignment horizontal="left" vertical="center" wrapText="1"/>
    </xf>
    <xf numFmtId="0" fontId="18" fillId="5" borderId="11" xfId="0" applyFont="1" applyFill="1" applyBorder="1" applyAlignment="1">
      <alignment horizontal="left" vertical="center" wrapText="1"/>
    </xf>
    <xf numFmtId="0" fontId="40" fillId="5" borderId="11" xfId="0" applyFont="1" applyFill="1" applyBorder="1" applyAlignment="1">
      <alignment horizontal="left" vertical="center" wrapText="1"/>
    </xf>
    <xf numFmtId="0" fontId="85" fillId="5" borderId="11" xfId="0" applyFont="1" applyFill="1" applyBorder="1" applyAlignment="1">
      <alignment horizontal="left" vertical="center" wrapText="1"/>
    </xf>
    <xf numFmtId="3" fontId="84" fillId="5" borderId="11" xfId="0" applyNumberFormat="1" applyFont="1" applyFill="1" applyBorder="1" applyAlignment="1">
      <alignment horizontal="right" vertical="center" wrapText="1"/>
    </xf>
    <xf numFmtId="10" fontId="18" fillId="5" borderId="11" xfId="9" applyNumberFormat="1" applyFont="1" applyFill="1" applyBorder="1" applyAlignment="1">
      <alignment horizontal="left" vertical="center" wrapText="1"/>
    </xf>
    <xf numFmtId="10" fontId="40" fillId="5" borderId="11" xfId="9" applyNumberFormat="1" applyFont="1" applyFill="1" applyBorder="1" applyAlignment="1">
      <alignment horizontal="left" vertical="center" wrapText="1"/>
    </xf>
    <xf numFmtId="10" fontId="85" fillId="5" borderId="11" xfId="9" applyNumberFormat="1" applyFont="1" applyFill="1" applyBorder="1" applyAlignment="1">
      <alignment horizontal="left" vertical="center" wrapText="1"/>
    </xf>
    <xf numFmtId="10" fontId="84" fillId="5" borderId="11" xfId="0" applyNumberFormat="1" applyFont="1" applyFill="1" applyBorder="1" applyAlignment="1">
      <alignment horizontal="right" vertical="center" wrapText="1"/>
    </xf>
    <xf numFmtId="168" fontId="85" fillId="5" borderId="11" xfId="0" applyNumberFormat="1" applyFont="1" applyFill="1" applyBorder="1" applyAlignment="1">
      <alignment horizontal="right" vertical="center" wrapText="1"/>
    </xf>
    <xf numFmtId="167" fontId="85" fillId="5" borderId="11" xfId="0" applyNumberFormat="1" applyFont="1" applyFill="1" applyBorder="1" applyAlignment="1">
      <alignment horizontal="right" vertical="center" wrapText="1"/>
    </xf>
    <xf numFmtId="0" fontId="83" fillId="5" borderId="11" xfId="0" applyFont="1" applyFill="1" applyBorder="1" applyAlignment="1">
      <alignment horizontal="left" vertical="center" wrapText="1"/>
    </xf>
    <xf numFmtId="166" fontId="85" fillId="5" borderId="11" xfId="0" applyNumberFormat="1" applyFont="1" applyFill="1" applyBorder="1" applyAlignment="1">
      <alignment horizontal="right" vertical="center" wrapText="1"/>
    </xf>
    <xf numFmtId="0" fontId="86" fillId="5" borderId="7" xfId="0" applyFont="1" applyFill="1" applyBorder="1" applyAlignment="1">
      <alignment horizontal="left" vertical="center" wrapText="1"/>
    </xf>
    <xf numFmtId="0" fontId="61" fillId="5" borderId="7" xfId="0" applyFont="1" applyFill="1" applyBorder="1" applyAlignment="1">
      <alignment horizontal="justify" vertical="center" wrapText="1"/>
    </xf>
    <xf numFmtId="0" fontId="61" fillId="5" borderId="11" xfId="0" applyFont="1" applyFill="1" applyBorder="1" applyAlignment="1">
      <alignment horizontal="justify" vertical="center" wrapText="1"/>
    </xf>
    <xf numFmtId="0" fontId="86" fillId="5" borderId="0" xfId="0" applyFont="1" applyFill="1" applyAlignment="1">
      <alignment horizontal="left" vertical="center" wrapText="1"/>
    </xf>
    <xf numFmtId="0" fontId="86" fillId="5" borderId="11" xfId="0" applyFont="1" applyFill="1" applyBorder="1" applyAlignment="1">
      <alignment horizontal="left" vertical="center" wrapText="1"/>
    </xf>
    <xf numFmtId="0" fontId="86" fillId="5" borderId="12" xfId="0" applyFont="1" applyFill="1" applyBorder="1" applyAlignment="1">
      <alignment horizontal="left" vertical="center" wrapText="1"/>
    </xf>
    <xf numFmtId="14" fontId="85" fillId="7" borderId="7" xfId="0" applyNumberFormat="1" applyFont="1" applyFill="1" applyBorder="1" applyAlignment="1">
      <alignment horizontal="left" vertical="center" wrapText="1"/>
    </xf>
    <xf numFmtId="0" fontId="51" fillId="5" borderId="0" xfId="0" applyFont="1" applyFill="1"/>
    <xf numFmtId="0" fontId="31" fillId="5" borderId="0" xfId="0" applyFont="1" applyFill="1" applyAlignment="1">
      <alignment horizontal="left" vertical="center" wrapText="1"/>
    </xf>
    <xf numFmtId="0" fontId="52" fillId="5" borderId="0" xfId="0" applyFont="1" applyFill="1" applyAlignment="1">
      <alignment vertical="center" wrapText="1"/>
    </xf>
    <xf numFmtId="0" fontId="16" fillId="5" borderId="7" xfId="0" applyFont="1" applyFill="1" applyBorder="1" applyAlignment="1">
      <alignment vertical="center" wrapText="1"/>
    </xf>
    <xf numFmtId="167" fontId="15" fillId="5" borderId="8" xfId="0" applyNumberFormat="1" applyFont="1" applyFill="1" applyBorder="1" applyAlignment="1">
      <alignment vertical="center" wrapText="1"/>
    </xf>
    <xf numFmtId="167" fontId="15" fillId="5" borderId="33" xfId="0" applyNumberFormat="1" applyFont="1" applyFill="1" applyBorder="1" applyAlignment="1">
      <alignment vertical="center" wrapText="1"/>
    </xf>
    <xf numFmtId="14" fontId="84" fillId="0" borderId="4" xfId="0" quotePrefix="1" applyNumberFormat="1" applyFont="1" applyBorder="1" applyAlignment="1">
      <alignment horizontal="center" vertical="center"/>
    </xf>
    <xf numFmtId="0" fontId="52" fillId="5" borderId="0" xfId="0" applyFont="1" applyFill="1" applyAlignment="1">
      <alignment wrapText="1"/>
    </xf>
    <xf numFmtId="0" fontId="31" fillId="5" borderId="0" xfId="0" applyFont="1" applyFill="1" applyAlignment="1">
      <alignment horizontal="center" vertical="center" wrapText="1"/>
    </xf>
    <xf numFmtId="3" fontId="31" fillId="5" borderId="0" xfId="0" applyNumberFormat="1" applyFont="1" applyFill="1" applyAlignment="1">
      <alignment vertical="center" wrapText="1"/>
    </xf>
    <xf numFmtId="168" fontId="31" fillId="5" borderId="0" xfId="0" applyNumberFormat="1" applyFont="1" applyFill="1" applyAlignment="1">
      <alignment wrapText="1"/>
    </xf>
    <xf numFmtId="14" fontId="85" fillId="0" borderId="2" xfId="0" applyNumberFormat="1" applyFont="1" applyBorder="1" applyAlignment="1">
      <alignment vertical="center" wrapText="1"/>
    </xf>
    <xf numFmtId="0" fontId="49" fillId="5" borderId="0" xfId="0" applyFont="1" applyFill="1" applyAlignment="1">
      <alignment wrapText="1"/>
    </xf>
    <xf numFmtId="0" fontId="49" fillId="5" borderId="0" xfId="0" applyFont="1" applyFill="1" applyAlignment="1">
      <alignment vertical="center" wrapText="1"/>
    </xf>
    <xf numFmtId="0" fontId="49" fillId="5" borderId="0" xfId="0" applyFont="1" applyFill="1" applyAlignment="1">
      <alignment horizontal="center" wrapText="1"/>
    </xf>
    <xf numFmtId="0" fontId="63" fillId="5" borderId="0" xfId="0" applyFont="1" applyFill="1" applyAlignment="1">
      <alignment horizontal="center" wrapText="1"/>
    </xf>
    <xf numFmtId="0" fontId="48" fillId="5" borderId="0" xfId="0" applyFont="1" applyFill="1" applyAlignment="1">
      <alignment horizontal="left" vertical="center" wrapText="1"/>
    </xf>
    <xf numFmtId="0" fontId="38" fillId="5" borderId="0" xfId="2" applyFont="1" applyFill="1" applyBorder="1" applyAlignment="1">
      <alignment vertical="center"/>
    </xf>
    <xf numFmtId="0" fontId="48" fillId="5" borderId="0" xfId="2" applyFont="1" applyFill="1" applyBorder="1" applyAlignment="1">
      <alignment vertical="center"/>
    </xf>
    <xf numFmtId="0" fontId="38" fillId="5" borderId="0" xfId="0" applyFont="1" applyFill="1" applyAlignment="1">
      <alignment horizontal="left" vertical="center"/>
    </xf>
    <xf numFmtId="0" fontId="88" fillId="5" borderId="0" xfId="2" applyFont="1" applyFill="1" applyAlignment="1">
      <alignment vertical="center"/>
    </xf>
    <xf numFmtId="0" fontId="47" fillId="5" borderId="0" xfId="0" applyFont="1" applyFill="1" applyAlignment="1">
      <alignment wrapText="1"/>
    </xf>
    <xf numFmtId="0" fontId="89" fillId="5" borderId="0" xfId="0" applyFont="1" applyFill="1" applyAlignment="1">
      <alignment wrapText="1"/>
    </xf>
    <xf numFmtId="167" fontId="15" fillId="5" borderId="9" xfId="0" applyNumberFormat="1" applyFont="1" applyFill="1" applyBorder="1" applyAlignment="1">
      <alignment horizontal="right" vertical="center" wrapText="1"/>
    </xf>
    <xf numFmtId="167" fontId="15" fillId="5" borderId="8" xfId="0" applyNumberFormat="1" applyFont="1" applyFill="1" applyBorder="1" applyAlignment="1">
      <alignment horizontal="right" vertical="center" wrapText="1"/>
    </xf>
    <xf numFmtId="10" fontId="15" fillId="5" borderId="9" xfId="9" applyNumberFormat="1" applyFont="1" applyFill="1" applyBorder="1" applyAlignment="1">
      <alignment horizontal="right" vertical="center" wrapText="1"/>
    </xf>
    <xf numFmtId="166" fontId="78" fillId="5" borderId="0" xfId="0" applyNumberFormat="1" applyFont="1" applyFill="1" applyAlignment="1">
      <alignment horizontal="right" vertical="center" wrapText="1"/>
    </xf>
    <xf numFmtId="10" fontId="78" fillId="5" borderId="11" xfId="9" applyNumberFormat="1" applyFont="1" applyFill="1" applyBorder="1" applyAlignment="1">
      <alignment horizontal="right" vertical="center" wrapText="1"/>
    </xf>
    <xf numFmtId="0" fontId="87" fillId="5" borderId="0" xfId="0" applyFont="1" applyFill="1" applyAlignment="1">
      <alignment vertical="center"/>
    </xf>
    <xf numFmtId="167" fontId="15" fillId="5" borderId="10" xfId="0" applyNumberFormat="1" applyFont="1" applyFill="1" applyBorder="1" applyAlignment="1">
      <alignment horizontal="right" vertical="center" wrapText="1"/>
    </xf>
    <xf numFmtId="167" fontId="78" fillId="5" borderId="0" xfId="0" applyNumberFormat="1" applyFont="1" applyFill="1" applyAlignment="1">
      <alignment horizontal="right" vertical="center" wrapText="1"/>
    </xf>
    <xf numFmtId="167" fontId="78" fillId="5" borderId="7" xfId="0" applyNumberFormat="1" applyFont="1" applyFill="1" applyBorder="1" applyAlignment="1">
      <alignment horizontal="right" vertical="center" wrapText="1"/>
    </xf>
    <xf numFmtId="167" fontId="78" fillId="5" borderId="11" xfId="0" applyNumberFormat="1" applyFont="1" applyFill="1" applyBorder="1" applyAlignment="1">
      <alignment horizontal="right" vertical="center" wrapText="1"/>
    </xf>
    <xf numFmtId="0" fontId="90" fillId="5" borderId="0" xfId="0" applyFont="1" applyFill="1" applyAlignment="1">
      <alignment vertical="center"/>
    </xf>
    <xf numFmtId="10" fontId="0" fillId="5" borderId="0" xfId="9" applyNumberFormat="1" applyFont="1" applyFill="1" applyAlignment="1">
      <alignment vertical="center"/>
    </xf>
    <xf numFmtId="2" fontId="31" fillId="5" borderId="9" xfId="9" applyNumberFormat="1" applyFont="1" applyFill="1" applyBorder="1" applyAlignment="1">
      <alignment horizontal="right" vertical="center"/>
    </xf>
    <xf numFmtId="4" fontId="78" fillId="5" borderId="34" xfId="0" applyNumberFormat="1" applyFont="1" applyFill="1" applyBorder="1" applyAlignment="1">
      <alignment vertical="center"/>
    </xf>
    <xf numFmtId="0" fontId="91" fillId="5" borderId="0" xfId="0" applyFont="1" applyFill="1"/>
    <xf numFmtId="0" fontId="92" fillId="5" borderId="0" xfId="0" applyFont="1" applyFill="1"/>
    <xf numFmtId="0" fontId="91" fillId="5" borderId="0" xfId="0" applyFont="1" applyFill="1" applyAlignment="1">
      <alignment vertical="center"/>
    </xf>
    <xf numFmtId="0" fontId="64" fillId="5" borderId="0" xfId="0" applyFont="1" applyFill="1" applyAlignment="1">
      <alignment horizontal="justify" vertical="center" wrapText="1"/>
    </xf>
    <xf numFmtId="10" fontId="78" fillId="5" borderId="7" xfId="9" applyNumberFormat="1" applyFont="1" applyFill="1" applyBorder="1" applyAlignment="1">
      <alignment horizontal="right" vertical="center" wrapText="1"/>
    </xf>
    <xf numFmtId="0" fontId="93" fillId="5" borderId="0" xfId="0" applyFont="1" applyFill="1" applyAlignment="1">
      <alignment vertical="center"/>
    </xf>
    <xf numFmtId="0" fontId="94" fillId="5" borderId="0" xfId="0" applyFont="1" applyFill="1" applyAlignment="1">
      <alignment horizontal="center" vertical="center" wrapText="1"/>
    </xf>
    <xf numFmtId="3" fontId="51" fillId="5" borderId="0" xfId="0" applyNumberFormat="1" applyFont="1" applyFill="1" applyAlignment="1">
      <alignment vertical="center"/>
    </xf>
    <xf numFmtId="10" fontId="15" fillId="5" borderId="0" xfId="0" applyNumberFormat="1" applyFont="1" applyFill="1" applyAlignment="1">
      <alignment vertical="center" wrapText="1"/>
    </xf>
    <xf numFmtId="0" fontId="96" fillId="5" borderId="0" xfId="0" applyFont="1" applyFill="1" applyAlignment="1">
      <alignment vertical="center" wrapText="1"/>
    </xf>
    <xf numFmtId="0" fontId="97" fillId="0" borderId="0" xfId="0" applyFont="1" applyAlignment="1">
      <alignment vertical="center"/>
    </xf>
    <xf numFmtId="0" fontId="23" fillId="5" borderId="0" xfId="0" applyFont="1" applyFill="1" applyAlignment="1">
      <alignment horizontal="center" wrapText="1"/>
    </xf>
    <xf numFmtId="0" fontId="96" fillId="5" borderId="0" xfId="0" applyFont="1" applyFill="1" applyAlignment="1">
      <alignment wrapText="1"/>
    </xf>
    <xf numFmtId="0" fontId="23" fillId="5" borderId="0" xfId="0" applyFont="1" applyFill="1" applyAlignment="1">
      <alignment horizontal="center" vertical="center" wrapText="1"/>
    </xf>
    <xf numFmtId="0" fontId="98" fillId="5" borderId="0" xfId="0" applyFont="1" applyFill="1" applyAlignment="1">
      <alignment vertical="center" wrapText="1"/>
    </xf>
    <xf numFmtId="0" fontId="74" fillId="5" borderId="0" xfId="0" applyFont="1" applyFill="1" applyAlignment="1">
      <alignment vertical="center" wrapText="1"/>
    </xf>
    <xf numFmtId="4" fontId="23" fillId="5" borderId="0" xfId="0" applyNumberFormat="1" applyFont="1" applyFill="1" applyAlignment="1">
      <alignment vertical="center" wrapText="1"/>
    </xf>
    <xf numFmtId="4" fontId="61" fillId="5" borderId="0" xfId="0" applyNumberFormat="1" applyFont="1" applyFill="1" applyAlignment="1">
      <alignment horizontal="right" vertical="center" wrapText="1"/>
    </xf>
    <xf numFmtId="173" fontId="61" fillId="5" borderId="0" xfId="0" applyNumberFormat="1" applyFont="1" applyFill="1" applyAlignment="1">
      <alignment horizontal="right" vertical="center" wrapText="1"/>
    </xf>
    <xf numFmtId="0" fontId="67" fillId="5" borderId="0" xfId="0" applyFont="1" applyFill="1" applyAlignment="1">
      <alignment horizontal="left" vertical="center" wrapText="1"/>
    </xf>
    <xf numFmtId="0" fontId="70" fillId="5" borderId="0" xfId="0" applyFont="1" applyFill="1" applyAlignment="1">
      <alignment horizontal="left" vertical="center" wrapText="1"/>
    </xf>
    <xf numFmtId="4" fontId="0" fillId="5" borderId="0" xfId="0" applyNumberFormat="1" applyFill="1" applyAlignment="1">
      <alignment vertical="center"/>
    </xf>
    <xf numFmtId="3" fontId="100" fillId="5" borderId="0" xfId="0" applyNumberFormat="1" applyFont="1" applyFill="1"/>
    <xf numFmtId="0" fontId="100" fillId="5" borderId="0" xfId="0" applyFont="1" applyFill="1"/>
    <xf numFmtId="3" fontId="68" fillId="5" borderId="0" xfId="0" applyNumberFormat="1" applyFont="1" applyFill="1"/>
    <xf numFmtId="167" fontId="31" fillId="5" borderId="0" xfId="0" applyNumberFormat="1" applyFont="1" applyFill="1" applyAlignment="1">
      <alignment vertical="center" wrapText="1"/>
    </xf>
    <xf numFmtId="4" fontId="51" fillId="5" borderId="0" xfId="0" applyNumberFormat="1" applyFont="1" applyFill="1" applyAlignment="1">
      <alignment vertical="center"/>
    </xf>
    <xf numFmtId="0" fontId="31" fillId="5" borderId="0" xfId="0" applyFont="1" applyFill="1" applyAlignment="1">
      <alignment horizontal="right" vertical="center" wrapText="1"/>
    </xf>
    <xf numFmtId="0" fontId="31" fillId="5" borderId="0" xfId="0" applyFont="1" applyFill="1" applyAlignment="1">
      <alignment horizontal="left" wrapText="1"/>
    </xf>
    <xf numFmtId="10" fontId="31" fillId="5" borderId="8" xfId="9" applyNumberFormat="1" applyFont="1" applyFill="1" applyBorder="1" applyAlignment="1">
      <alignment vertical="center"/>
    </xf>
    <xf numFmtId="0" fontId="84" fillId="0" borderId="5" xfId="0" applyFont="1" applyBorder="1" applyAlignment="1">
      <alignment horizontal="right" vertical="center" wrapText="1"/>
    </xf>
    <xf numFmtId="0" fontId="84" fillId="0" borderId="6" xfId="0" applyFont="1" applyBorder="1" applyAlignment="1">
      <alignment horizontal="right" vertical="center" wrapText="1"/>
    </xf>
    <xf numFmtId="0" fontId="90" fillId="0" borderId="0" xfId="0" applyFont="1"/>
    <xf numFmtId="0" fontId="101" fillId="5" borderId="0" xfId="0" applyFont="1" applyFill="1" applyAlignment="1">
      <alignment wrapText="1"/>
    </xf>
    <xf numFmtId="0" fontId="35" fillId="5" borderId="0" xfId="0" applyFont="1" applyFill="1" applyAlignment="1">
      <alignment wrapText="1"/>
    </xf>
    <xf numFmtId="0" fontId="68" fillId="5" borderId="0" xfId="0" applyFont="1" applyFill="1" applyAlignment="1">
      <alignment vertical="center" wrapText="1"/>
    </xf>
    <xf numFmtId="0" fontId="94" fillId="5" borderId="0" xfId="0" applyFont="1" applyFill="1" applyAlignment="1">
      <alignment vertical="center" wrapText="1"/>
    </xf>
    <xf numFmtId="0" fontId="49" fillId="5" borderId="0" xfId="0" applyFont="1" applyFill="1" applyAlignment="1">
      <alignment horizontal="right" vertical="center" wrapText="1"/>
    </xf>
    <xf numFmtId="166" fontId="49" fillId="5" borderId="0" xfId="0" applyNumberFormat="1" applyFont="1" applyFill="1" applyAlignment="1">
      <alignment wrapText="1"/>
    </xf>
    <xf numFmtId="3" fontId="94" fillId="5" borderId="0" xfId="0" applyNumberFormat="1" applyFont="1" applyFill="1" applyAlignment="1">
      <alignment horizontal="center" wrapText="1"/>
    </xf>
    <xf numFmtId="0" fontId="94" fillId="5" borderId="0" xfId="0" applyFont="1" applyFill="1" applyAlignment="1">
      <alignment horizontal="right" wrapText="1"/>
    </xf>
    <xf numFmtId="0" fontId="94" fillId="5" borderId="0" xfId="0" applyFont="1" applyFill="1" applyAlignment="1">
      <alignment wrapText="1"/>
    </xf>
    <xf numFmtId="0" fontId="94" fillId="5" borderId="0" xfId="0" applyFont="1" applyFill="1" applyAlignment="1">
      <alignment horizontal="center" wrapText="1"/>
    </xf>
    <xf numFmtId="4" fontId="37" fillId="5" borderId="11" xfId="0" applyNumberFormat="1" applyFont="1" applyFill="1" applyBorder="1" applyAlignment="1">
      <alignment vertical="center"/>
    </xf>
    <xf numFmtId="4" fontId="37" fillId="5" borderId="12" xfId="0" applyNumberFormat="1" applyFont="1" applyFill="1" applyBorder="1" applyAlignment="1">
      <alignment vertical="center"/>
    </xf>
    <xf numFmtId="4" fontId="78" fillId="5" borderId="38" xfId="0" applyNumberFormat="1" applyFont="1" applyFill="1" applyBorder="1" applyAlignment="1">
      <alignment vertical="center"/>
    </xf>
    <xf numFmtId="167" fontId="78" fillId="5" borderId="11" xfId="0" applyNumberFormat="1" applyFont="1" applyFill="1" applyBorder="1" applyAlignment="1">
      <alignment vertical="center" wrapText="1"/>
    </xf>
    <xf numFmtId="167" fontId="15" fillId="5" borderId="0" xfId="0" applyNumberFormat="1" applyFont="1" applyFill="1" applyAlignment="1">
      <alignment vertical="center" wrapText="1"/>
    </xf>
    <xf numFmtId="167" fontId="78" fillId="5" borderId="7" xfId="0" applyNumberFormat="1" applyFont="1" applyFill="1" applyBorder="1" applyAlignment="1">
      <alignment vertical="center" wrapText="1"/>
    </xf>
    <xf numFmtId="167" fontId="15" fillId="5" borderId="10" xfId="0" applyNumberFormat="1" applyFont="1" applyFill="1" applyBorder="1" applyAlignment="1">
      <alignment vertical="center" wrapText="1"/>
    </xf>
    <xf numFmtId="167" fontId="15" fillId="5" borderId="9" xfId="0" applyNumberFormat="1" applyFont="1" applyFill="1" applyBorder="1" applyAlignment="1">
      <alignment vertical="center" wrapText="1"/>
    </xf>
    <xf numFmtId="167" fontId="78" fillId="7" borderId="7" xfId="0" applyNumberFormat="1" applyFont="1" applyFill="1" applyBorder="1" applyAlignment="1">
      <alignment vertical="center" wrapText="1"/>
    </xf>
    <xf numFmtId="49" fontId="38" fillId="5" borderId="0" xfId="0" applyNumberFormat="1" applyFont="1" applyFill="1" applyAlignment="1" applyProtection="1">
      <alignment vertical="center"/>
      <protection locked="0"/>
    </xf>
    <xf numFmtId="49" fontId="38" fillId="5" borderId="0" xfId="0" quotePrefix="1" applyNumberFormat="1" applyFont="1" applyFill="1" applyAlignment="1" applyProtection="1">
      <alignment vertical="center"/>
      <protection locked="0"/>
    </xf>
    <xf numFmtId="0" fontId="48" fillId="5" borderId="0" xfId="2" applyFont="1" applyFill="1" applyAlignment="1">
      <alignment vertical="center"/>
    </xf>
    <xf numFmtId="3" fontId="38" fillId="5" borderId="0" xfId="2" applyNumberFormat="1" applyFont="1" applyFill="1" applyAlignment="1">
      <alignment vertical="center"/>
    </xf>
    <xf numFmtId="3" fontId="65" fillId="5" borderId="0" xfId="2" applyNumberFormat="1" applyFont="1" applyFill="1" applyAlignment="1">
      <alignment vertical="center"/>
    </xf>
    <xf numFmtId="0" fontId="15" fillId="0" borderId="9" xfId="0" applyFont="1" applyBorder="1" applyAlignment="1">
      <alignment vertical="center" wrapText="1"/>
    </xf>
    <xf numFmtId="0" fontId="15" fillId="0" borderId="0" xfId="0" applyFont="1" applyAlignment="1">
      <alignment vertical="center" wrapText="1"/>
    </xf>
    <xf numFmtId="0" fontId="15" fillId="0" borderId="10" xfId="0" applyFont="1" applyBorder="1" applyAlignment="1">
      <alignment horizontal="left" vertical="center" wrapText="1"/>
    </xf>
    <xf numFmtId="0" fontId="78" fillId="0" borderId="11" xfId="0" applyFont="1" applyBorder="1" applyAlignment="1">
      <alignment vertical="center" wrapText="1"/>
    </xf>
    <xf numFmtId="0" fontId="98" fillId="5" borderId="0" xfId="0" applyFont="1" applyFill="1" applyAlignment="1">
      <alignment vertical="center"/>
    </xf>
    <xf numFmtId="0" fontId="103" fillId="5" borderId="0" xfId="0" applyFont="1" applyFill="1" applyAlignment="1">
      <alignment horizontal="center" vertical="center" wrapText="1"/>
    </xf>
    <xf numFmtId="0" fontId="78" fillId="0" borderId="7" xfId="0" applyFont="1" applyBorder="1" applyAlignment="1">
      <alignment vertical="center" wrapText="1"/>
    </xf>
    <xf numFmtId="0" fontId="78" fillId="0" borderId="8" xfId="0" applyFont="1" applyBorder="1" applyAlignment="1">
      <alignment vertical="center" wrapText="1"/>
    </xf>
    <xf numFmtId="0" fontId="87" fillId="0" borderId="0" xfId="0" applyFont="1" applyAlignment="1">
      <alignment vertical="center"/>
    </xf>
    <xf numFmtId="0" fontId="16" fillId="0" borderId="0" xfId="0" applyFont="1" applyAlignment="1">
      <alignment vertical="center" wrapText="1"/>
    </xf>
    <xf numFmtId="0" fontId="102" fillId="5" borderId="0" xfId="7" applyFont="1" applyFill="1" applyAlignment="1">
      <alignment vertical="center"/>
    </xf>
    <xf numFmtId="3" fontId="102" fillId="5" borderId="0" xfId="0" applyNumberFormat="1" applyFont="1" applyFill="1" applyAlignment="1">
      <alignment vertical="center"/>
    </xf>
    <xf numFmtId="4" fontId="37" fillId="5" borderId="14" xfId="9" applyNumberFormat="1" applyFont="1" applyFill="1" applyBorder="1" applyAlignment="1">
      <alignment vertical="center"/>
    </xf>
    <xf numFmtId="4" fontId="31" fillId="0" borderId="0" xfId="10" applyNumberFormat="1" applyFont="1"/>
    <xf numFmtId="4" fontId="15" fillId="5" borderId="0" xfId="0" applyNumberFormat="1" applyFont="1" applyFill="1" applyAlignment="1">
      <alignment vertical="center" wrapText="1"/>
    </xf>
    <xf numFmtId="10" fontId="31" fillId="5" borderId="0" xfId="9" applyNumberFormat="1" applyFont="1" applyFill="1"/>
    <xf numFmtId="4" fontId="31" fillId="5" borderId="11" xfId="10" applyNumberFormat="1" applyFont="1" applyFill="1" applyBorder="1"/>
    <xf numFmtId="0" fontId="38" fillId="5" borderId="0" xfId="0" applyFont="1" applyFill="1" applyAlignment="1">
      <alignment horizontal="center" vertical="center" wrapText="1"/>
    </xf>
    <xf numFmtId="3" fontId="38" fillId="5" borderId="0" xfId="0" applyNumberFormat="1" applyFont="1" applyFill="1" applyAlignment="1">
      <alignment vertical="center" wrapText="1"/>
    </xf>
    <xf numFmtId="0" fontId="41" fillId="5" borderId="0" xfId="0" applyFont="1" applyFill="1" applyAlignment="1">
      <alignment vertical="center" wrapText="1"/>
    </xf>
    <xf numFmtId="3" fontId="0" fillId="5" borderId="0" xfId="0" applyNumberFormat="1" applyFill="1"/>
    <xf numFmtId="3" fontId="51" fillId="5" borderId="0" xfId="0" applyNumberFormat="1" applyFont="1" applyFill="1"/>
    <xf numFmtId="0" fontId="15" fillId="5" borderId="0" xfId="15" applyFont="1" applyFill="1" applyAlignment="1">
      <alignment wrapText="1"/>
    </xf>
    <xf numFmtId="0" fontId="104" fillId="5" borderId="0" xfId="15" applyFill="1"/>
    <xf numFmtId="0" fontId="47" fillId="5" borderId="0" xfId="15" applyFont="1" applyFill="1"/>
    <xf numFmtId="0" fontId="15" fillId="5" borderId="0" xfId="15" applyFont="1" applyFill="1" applyAlignment="1">
      <alignment vertical="center" wrapText="1"/>
    </xf>
    <xf numFmtId="0" fontId="104" fillId="5" borderId="0" xfId="15" applyFill="1" applyAlignment="1">
      <alignment vertical="center"/>
    </xf>
    <xf numFmtId="14" fontId="84" fillId="0" borderId="3" xfId="15" quotePrefix="1" applyNumberFormat="1" applyFont="1" applyBorder="1" applyAlignment="1">
      <alignment horizontal="right" vertical="center"/>
    </xf>
    <xf numFmtId="0" fontId="84" fillId="0" borderId="5" xfId="15" applyFont="1" applyBorder="1" applyAlignment="1">
      <alignment horizontal="center" vertical="center" wrapText="1"/>
    </xf>
    <xf numFmtId="0" fontId="84" fillId="0" borderId="6" xfId="15" applyFont="1" applyBorder="1" applyAlignment="1">
      <alignment horizontal="center" vertical="center" wrapText="1"/>
    </xf>
    <xf numFmtId="0" fontId="15" fillId="5" borderId="10" xfId="15" applyFont="1" applyFill="1" applyBorder="1" applyAlignment="1">
      <alignment wrapText="1"/>
    </xf>
    <xf numFmtId="0" fontId="47" fillId="5" borderId="0" xfId="15" applyFont="1" applyFill="1" applyAlignment="1">
      <alignment vertical="center"/>
    </xf>
    <xf numFmtId="3" fontId="15" fillId="5" borderId="0" xfId="15" applyNumberFormat="1" applyFont="1" applyFill="1" applyAlignment="1">
      <alignment vertical="center" wrapText="1"/>
    </xf>
    <xf numFmtId="0" fontId="15" fillId="5" borderId="0" xfId="15" applyFont="1" applyFill="1" applyAlignment="1">
      <alignment horizontal="right" vertical="center" wrapText="1"/>
    </xf>
    <xf numFmtId="0" fontId="16" fillId="5" borderId="10" xfId="15" applyFont="1" applyFill="1" applyBorder="1" applyAlignment="1">
      <alignment wrapText="1"/>
    </xf>
    <xf numFmtId="3" fontId="52" fillId="5" borderId="10" xfId="10" applyNumberFormat="1" applyFont="1" applyFill="1" applyBorder="1"/>
    <xf numFmtId="4" fontId="52" fillId="5" borderId="10" xfId="10" applyNumberFormat="1" applyFont="1" applyFill="1" applyBorder="1"/>
    <xf numFmtId="3" fontId="52" fillId="5" borderId="9" xfId="10" applyNumberFormat="1" applyFont="1" applyFill="1" applyBorder="1"/>
    <xf numFmtId="4" fontId="52" fillId="5" borderId="9" xfId="10" applyNumberFormat="1" applyFont="1" applyFill="1" applyBorder="1"/>
    <xf numFmtId="0" fontId="34" fillId="5" borderId="0" xfId="15" applyFont="1" applyFill="1"/>
    <xf numFmtId="0" fontId="61" fillId="5" borderId="15" xfId="15" applyFont="1" applyFill="1" applyBorder="1" applyAlignment="1">
      <alignment vertical="center" wrapText="1"/>
    </xf>
    <xf numFmtId="14" fontId="84" fillId="5" borderId="3" xfId="15" quotePrefix="1" applyNumberFormat="1" applyFont="1" applyFill="1" applyBorder="1" applyAlignment="1">
      <alignment horizontal="right" vertical="center"/>
    </xf>
    <xf numFmtId="14" fontId="84" fillId="5" borderId="4" xfId="15" quotePrefix="1" applyNumberFormat="1" applyFont="1" applyFill="1" applyBorder="1" applyAlignment="1">
      <alignment horizontal="right" vertical="center"/>
    </xf>
    <xf numFmtId="0" fontId="84" fillId="5" borderId="5" xfId="15" applyFont="1" applyFill="1" applyBorder="1" applyAlignment="1">
      <alignment horizontal="center" vertical="center" wrapText="1"/>
    </xf>
    <xf numFmtId="0" fontId="78" fillId="5" borderId="7" xfId="15" applyFont="1" applyFill="1" applyBorder="1" applyAlignment="1">
      <alignment wrapText="1"/>
    </xf>
    <xf numFmtId="3" fontId="78" fillId="5" borderId="7" xfId="10" applyNumberFormat="1" applyFont="1" applyFill="1" applyBorder="1"/>
    <xf numFmtId="0" fontId="37" fillId="5" borderId="0" xfId="0" applyFont="1" applyFill="1"/>
    <xf numFmtId="4" fontId="78" fillId="5" borderId="7" xfId="10" applyNumberFormat="1" applyFont="1" applyFill="1" applyBorder="1"/>
    <xf numFmtId="3" fontId="104" fillId="5" borderId="0" xfId="15" applyNumberFormat="1" applyFill="1" applyAlignment="1">
      <alignment vertical="center"/>
    </xf>
    <xf numFmtId="3" fontId="104" fillId="5" borderId="0" xfId="15" applyNumberFormat="1" applyFill="1"/>
    <xf numFmtId="1" fontId="73" fillId="5" borderId="0" xfId="0" applyNumberFormat="1" applyFont="1" applyFill="1" applyAlignment="1">
      <alignment vertical="center"/>
    </xf>
    <xf numFmtId="17" fontId="31" fillId="5" borderId="0" xfId="0" applyNumberFormat="1" applyFont="1" applyFill="1" applyAlignment="1">
      <alignment vertical="center" wrapText="1"/>
    </xf>
    <xf numFmtId="0" fontId="106" fillId="5" borderId="0" xfId="0" applyFont="1" applyFill="1" applyAlignment="1">
      <alignment vertical="center" wrapText="1"/>
    </xf>
    <xf numFmtId="17" fontId="52" fillId="5" borderId="0" xfId="0" applyNumberFormat="1" applyFont="1" applyFill="1" applyAlignment="1">
      <alignment wrapText="1"/>
    </xf>
    <xf numFmtId="17" fontId="52" fillId="5" borderId="0" xfId="0" applyNumberFormat="1" applyFont="1" applyFill="1" applyAlignment="1">
      <alignment vertical="center" wrapText="1"/>
    </xf>
    <xf numFmtId="0" fontId="52" fillId="5" borderId="0" xfId="0" applyFont="1" applyFill="1" applyAlignment="1">
      <alignment horizontal="right" vertical="center" wrapText="1"/>
    </xf>
    <xf numFmtId="170" fontId="31" fillId="5" borderId="0" xfId="0" applyNumberFormat="1" applyFont="1" applyFill="1" applyAlignment="1">
      <alignment horizontal="right" vertical="center" wrapText="1"/>
    </xf>
    <xf numFmtId="171" fontId="31" fillId="5" borderId="0" xfId="0" applyNumberFormat="1" applyFont="1" applyFill="1" applyAlignment="1">
      <alignment horizontal="right" vertical="center" wrapText="1"/>
    </xf>
    <xf numFmtId="164" fontId="52" fillId="5" borderId="0" xfId="0" applyNumberFormat="1" applyFont="1" applyFill="1" applyAlignment="1">
      <alignment horizontal="right" vertical="center" wrapText="1"/>
    </xf>
    <xf numFmtId="2" fontId="31" fillId="5" borderId="10" xfId="0" applyNumberFormat="1" applyFont="1" applyFill="1" applyBorder="1" applyAlignment="1">
      <alignment vertical="center"/>
    </xf>
    <xf numFmtId="0" fontId="108" fillId="5" borderId="0" xfId="0" applyFont="1" applyFill="1" applyAlignment="1">
      <alignment wrapText="1"/>
    </xf>
    <xf numFmtId="0" fontId="108" fillId="5" borderId="0" xfId="0" applyFont="1" applyFill="1" applyAlignment="1">
      <alignment vertical="center" wrapText="1"/>
    </xf>
    <xf numFmtId="0" fontId="109" fillId="5" borderId="0" xfId="0" applyFont="1" applyFill="1" applyAlignment="1">
      <alignment horizontal="center" vertical="center" wrapText="1"/>
    </xf>
    <xf numFmtId="167" fontId="109" fillId="5" borderId="0" xfId="0" applyNumberFormat="1" applyFont="1" applyFill="1" applyAlignment="1">
      <alignment wrapText="1"/>
    </xf>
    <xf numFmtId="0" fontId="108" fillId="5" borderId="0" xfId="0" applyFont="1" applyFill="1" applyAlignment="1">
      <alignment horizontal="center" wrapText="1"/>
    </xf>
    <xf numFmtId="0" fontId="15" fillId="5" borderId="10" xfId="0" applyFont="1" applyFill="1" applyBorder="1" applyAlignment="1">
      <alignment wrapText="1"/>
    </xf>
    <xf numFmtId="2" fontId="105" fillId="5" borderId="0" xfId="15" applyNumberFormat="1" applyFont="1" applyFill="1" applyAlignment="1">
      <alignment horizontal="left"/>
    </xf>
    <xf numFmtId="14" fontId="96" fillId="5" borderId="0" xfId="0" applyNumberFormat="1" applyFont="1" applyFill="1" applyAlignment="1">
      <alignment vertical="center"/>
    </xf>
    <xf numFmtId="3" fontId="110" fillId="5" borderId="0" xfId="0" applyNumberFormat="1" applyFont="1" applyFill="1"/>
    <xf numFmtId="3" fontId="23" fillId="5" borderId="0" xfId="9" applyNumberFormat="1" applyFont="1" applyFill="1" applyAlignment="1">
      <alignment vertical="center"/>
    </xf>
    <xf numFmtId="0" fontId="90" fillId="5" borderId="0" xfId="0" applyFont="1" applyFill="1"/>
    <xf numFmtId="14" fontId="66" fillId="5" borderId="37" xfId="0" applyNumberFormat="1" applyFont="1" applyFill="1" applyBorder="1" applyAlignment="1">
      <alignment vertical="center" wrapText="1"/>
    </xf>
    <xf numFmtId="14" fontId="66" fillId="5" borderId="0" xfId="0" applyNumberFormat="1" applyFont="1" applyFill="1" applyAlignment="1">
      <alignment vertical="center" wrapText="1"/>
    </xf>
    <xf numFmtId="14" fontId="66" fillId="5" borderId="2" xfId="0" applyNumberFormat="1" applyFont="1" applyFill="1" applyBorder="1" applyAlignment="1">
      <alignment vertical="center" wrapText="1"/>
    </xf>
    <xf numFmtId="3" fontId="3" fillId="5" borderId="0" xfId="0" applyNumberFormat="1" applyFont="1" applyFill="1" applyAlignment="1">
      <alignment vertical="center" wrapText="1"/>
    </xf>
    <xf numFmtId="3" fontId="31" fillId="5" borderId="13" xfId="6" applyNumberFormat="1" applyFont="1" applyFill="1" applyBorder="1" applyAlignment="1">
      <alignment vertical="center"/>
    </xf>
    <xf numFmtId="2" fontId="31" fillId="5" borderId="13" xfId="6" applyNumberFormat="1" applyFont="1" applyFill="1" applyBorder="1" applyAlignment="1">
      <alignment vertical="center"/>
    </xf>
    <xf numFmtId="2" fontId="31" fillId="5" borderId="14" xfId="6" applyNumberFormat="1" applyFont="1" applyFill="1" applyBorder="1" applyAlignment="1">
      <alignment vertical="center"/>
    </xf>
    <xf numFmtId="0" fontId="0" fillId="0" borderId="0" xfId="0"/>
    <xf numFmtId="0" fontId="16" fillId="5" borderId="0" xfId="0" applyFont="1" applyFill="1" applyAlignment="1">
      <alignment horizontal="center" vertical="center" wrapText="1"/>
    </xf>
    <xf numFmtId="0" fontId="15" fillId="5" borderId="0" xfId="0" applyFont="1" applyFill="1" applyAlignment="1">
      <alignment horizontal="right" wrapText="1"/>
    </xf>
    <xf numFmtId="0" fontId="15" fillId="5" borderId="0" xfId="0" applyFont="1" applyFill="1" applyAlignment="1">
      <alignment horizontal="center" wrapText="1"/>
    </xf>
    <xf numFmtId="0" fontId="8" fillId="0" borderId="0" xfId="0" applyFont="1" applyAlignment="1">
      <alignment horizontal="center" wrapText="1"/>
    </xf>
    <xf numFmtId="0" fontId="83" fillId="0" borderId="2" xfId="0" applyFont="1" applyBorder="1" applyAlignment="1">
      <alignment horizontal="center" vertical="center" wrapText="1"/>
    </xf>
    <xf numFmtId="0" fontId="83" fillId="0" borderId="2" xfId="0" applyFont="1" applyBorder="1" applyAlignment="1">
      <alignment vertical="center"/>
    </xf>
    <xf numFmtId="0" fontId="83" fillId="5" borderId="2" xfId="0" applyFont="1" applyFill="1" applyBorder="1" applyAlignment="1">
      <alignment horizontal="center" vertical="center" wrapText="1"/>
    </xf>
    <xf numFmtId="0" fontId="83" fillId="5" borderId="2" xfId="0" applyFont="1" applyFill="1" applyBorder="1" applyAlignment="1">
      <alignment vertical="center"/>
    </xf>
    <xf numFmtId="0" fontId="16" fillId="5" borderId="12" xfId="0" applyFont="1" applyFill="1" applyBorder="1" applyAlignment="1">
      <alignment horizontal="center" vertical="center" wrapText="1"/>
    </xf>
    <xf numFmtId="0" fontId="16" fillId="5" borderId="0" xfId="0" applyFont="1" applyFill="1" applyAlignment="1">
      <alignment horizontal="center" vertical="center" wrapText="1"/>
    </xf>
    <xf numFmtId="0" fontId="83" fillId="0" borderId="2" xfId="0" applyFont="1" applyBorder="1" applyAlignment="1">
      <alignment vertical="center" wrapText="1"/>
    </xf>
    <xf numFmtId="14" fontId="85" fillId="5" borderId="2" xfId="0" applyNumberFormat="1" applyFont="1" applyFill="1" applyBorder="1" applyAlignment="1">
      <alignment horizontal="center" vertical="center" wrapText="1"/>
    </xf>
    <xf numFmtId="0" fontId="15" fillId="5" borderId="0" xfId="0" applyFont="1" applyFill="1" applyAlignment="1">
      <alignment horizontal="right" wrapText="1"/>
    </xf>
    <xf numFmtId="0" fontId="15" fillId="5" borderId="0" xfId="0" applyFont="1" applyFill="1" applyAlignment="1">
      <alignment horizontal="center" wrapText="1"/>
    </xf>
    <xf numFmtId="0" fontId="31" fillId="5" borderId="0" xfId="0" applyFont="1" applyFill="1" applyAlignment="1">
      <alignment horizontal="right" wrapText="1"/>
    </xf>
    <xf numFmtId="0" fontId="96" fillId="5" borderId="0" xfId="0" applyFont="1" applyFill="1" applyAlignment="1">
      <alignment horizontal="center" vertical="center" wrapText="1"/>
    </xf>
    <xf numFmtId="14" fontId="85" fillId="0" borderId="2" xfId="0" applyNumberFormat="1" applyFont="1" applyBorder="1" applyAlignment="1">
      <alignment horizontal="center" vertical="center" wrapText="1"/>
    </xf>
    <xf numFmtId="0" fontId="83" fillId="0" borderId="2" xfId="15" applyFont="1" applyBorder="1" applyAlignment="1">
      <alignment horizontal="center" vertical="center" wrapText="1"/>
    </xf>
    <xf numFmtId="0" fontId="83" fillId="0" borderId="2" xfId="15" applyFont="1" applyBorder="1" applyAlignment="1">
      <alignment vertical="center"/>
    </xf>
    <xf numFmtId="0" fontId="15" fillId="5" borderId="0" xfId="15" applyFont="1" applyFill="1" applyAlignment="1">
      <alignment horizontal="right" wrapText="1"/>
    </xf>
    <xf numFmtId="0" fontId="107" fillId="5" borderId="0" xfId="0" applyFont="1" applyFill="1" applyAlignment="1">
      <alignment vertical="center" wrapText="1"/>
    </xf>
    <xf numFmtId="0" fontId="15" fillId="5" borderId="0" xfId="0" applyFont="1" applyFill="1" applyAlignment="1">
      <alignment horizontal="justify" vertical="center" wrapText="1" readingOrder="1"/>
    </xf>
    <xf numFmtId="0" fontId="15" fillId="5" borderId="0" xfId="0" applyFont="1" applyFill="1" applyAlignment="1">
      <alignment vertical="center" wrapText="1" readingOrder="1"/>
    </xf>
    <xf numFmtId="0" fontId="49" fillId="5" borderId="0" xfId="0" applyFont="1" applyFill="1" applyAlignment="1">
      <alignment vertical="center" wrapText="1" readingOrder="1"/>
    </xf>
    <xf numFmtId="0" fontId="38" fillId="5" borderId="0" xfId="0" applyFont="1" applyFill="1" applyAlignment="1">
      <alignment horizontal="justify" vertical="center" wrapText="1" readingOrder="1"/>
    </xf>
    <xf numFmtId="0" fontId="63" fillId="5" borderId="0" xfId="0" applyFont="1" applyFill="1" applyAlignment="1">
      <alignment horizontal="justify" vertical="center" wrapText="1" readingOrder="1"/>
    </xf>
    <xf numFmtId="0" fontId="0" fillId="0" borderId="0" xfId="0" applyAlignment="1"/>
  </cellXfs>
  <cellStyles count="16">
    <cellStyle name="Heading 1" xfId="3" xr:uid="{00000000-0005-0000-0000-000003000000}"/>
    <cellStyle name="Heading 2" xfId="4" xr:uid="{00000000-0005-0000-0000-000004000000}"/>
    <cellStyle name="Heading 3" xfId="5" xr:uid="{00000000-0005-0000-0000-000005000000}"/>
    <cellStyle name="Normal" xfId="0" builtinId="0"/>
    <cellStyle name="Normal 12 2" xfId="7" xr:uid="{1B6AE831-7FEC-4EE7-9004-83D6CF0072B6}"/>
    <cellStyle name="Normal 2" xfId="2" xr:uid="{00000000-0005-0000-0000-000002000000}"/>
    <cellStyle name="Normal 2 2" xfId="15" xr:uid="{E32C2D52-1688-4D00-897E-4417B4E1D2C8}"/>
    <cellStyle name="Normal 2 2 13" xfId="10" xr:uid="{C0C606C7-43BA-4427-9481-1AD02C2550BD}"/>
    <cellStyle name="Normal 2 2 2" xfId="6" xr:uid="{FD0ACC48-5314-477B-8A09-1E4F1B38E898}"/>
    <cellStyle name="Normal 3" xfId="12" xr:uid="{E69F8A45-080B-47D5-893F-61EFDD3F626B}"/>
    <cellStyle name="Normal 3 2" xfId="13" xr:uid="{41A26E23-DDCA-42D4-B89D-00D6F3116E8B}"/>
    <cellStyle name="Normal 3 2 2 2" xfId="14" xr:uid="{0D186944-1EA8-42C9-99F8-747F87EF85BF}"/>
    <cellStyle name="Percentagem" xfId="9" builtinId="5"/>
    <cellStyle name="Porcentual 2 2" xfId="8" xr:uid="{F1BEA1D7-6305-4B85-B411-990E6BF54D7E}"/>
    <cellStyle name="Porcentual 3" xfId="11" xr:uid="{A9738F34-3977-4575-99DA-858356ED9131}"/>
    <cellStyle name="Table (Normal)" xfId="1" xr:uid="{00000000-0005-0000-0000-000001000000}"/>
  </cellStyles>
  <dxfs count="0"/>
  <tableStyles count="0"/>
  <colors>
    <mruColors>
      <color rgb="FFFF821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Index!A1"/><Relationship Id="rId4" Type="http://schemas.openxmlformats.org/officeDocument/2006/relationships/image" Target="../media/image1.png"/></Relationships>
</file>

<file path=xl/drawings/_rels/drawing1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Index!A1"/><Relationship Id="rId4" Type="http://schemas.openxmlformats.org/officeDocument/2006/relationships/image" Target="../media/image1.png"/></Relationships>
</file>

<file path=xl/drawings/_rels/drawing12.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Index!A1"/><Relationship Id="rId4" Type="http://schemas.openxmlformats.org/officeDocument/2006/relationships/image" Target="../media/image1.png"/></Relationships>
</file>

<file path=xl/drawings/_rels/drawing13.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Index!A1"/><Relationship Id="rId4" Type="http://schemas.openxmlformats.org/officeDocument/2006/relationships/image" Target="../media/image1.png"/></Relationships>
</file>

<file path=xl/drawings/_rels/drawing14.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Index!A1"/><Relationship Id="rId4" Type="http://schemas.openxmlformats.org/officeDocument/2006/relationships/image" Target="../media/image1.png"/></Relationships>
</file>

<file path=xl/drawings/_rels/drawing15.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Index!A1"/><Relationship Id="rId4"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Index!A1"/><Relationship Id="rId4"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Index!A1"/><Relationship Id="rId4"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Index!A1"/><Relationship Id="rId4"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Index!A1"/><Relationship Id="rId4"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Index!A1"/><Relationship Id="rId4" Type="http://schemas.openxmlformats.org/officeDocument/2006/relationships/image" Target="../media/image1.png"/></Relationships>
</file>

<file path=xl/drawings/_rels/drawing7.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Index!A1"/><Relationship Id="rId4" Type="http://schemas.openxmlformats.org/officeDocument/2006/relationships/image" Target="../media/image1.png"/></Relationships>
</file>

<file path=xl/drawings/_rels/drawing8.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Index!A1"/><Relationship Id="rId4" Type="http://schemas.openxmlformats.org/officeDocument/2006/relationships/image" Target="../media/image1.png"/></Relationships>
</file>

<file path=xl/drawings/_rels/drawing9.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Index!A1"/><Relationship Id="rId4"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86781</xdr:colOff>
      <xdr:row>1</xdr:row>
      <xdr:rowOff>33870</xdr:rowOff>
    </xdr:from>
    <xdr:to>
      <xdr:col>1</xdr:col>
      <xdr:colOff>1164392</xdr:colOff>
      <xdr:row>2</xdr:row>
      <xdr:rowOff>56143</xdr:rowOff>
    </xdr:to>
    <xdr:pic>
      <xdr:nvPicPr>
        <xdr:cNvPr id="3" name="Imagen 13">
          <a:extLst>
            <a:ext uri="{FF2B5EF4-FFF2-40B4-BE49-F238E27FC236}">
              <a16:creationId xmlns:a16="http://schemas.microsoft.com/office/drawing/2014/main" id="{D3583193-D634-4D3B-B345-406EC6C0541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1781" y="277287"/>
          <a:ext cx="1087136" cy="173403"/>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5</xdr:col>
      <xdr:colOff>0</xdr:colOff>
      <xdr:row>0</xdr:row>
      <xdr:rowOff>0</xdr:rowOff>
    </xdr:from>
    <xdr:to>
      <xdr:col>5</xdr:col>
      <xdr:colOff>589136</xdr:colOff>
      <xdr:row>1</xdr:row>
      <xdr:rowOff>232481</xdr:rowOff>
    </xdr:to>
    <xdr:grpSp>
      <xdr:nvGrpSpPr>
        <xdr:cNvPr id="8" name="Group 7">
          <a:extLst>
            <a:ext uri="{FF2B5EF4-FFF2-40B4-BE49-F238E27FC236}">
              <a16:creationId xmlns:a16="http://schemas.microsoft.com/office/drawing/2014/main" id="{0AA13922-D308-4318-A1FD-5F7A257BA2A7}"/>
            </a:ext>
          </a:extLst>
        </xdr:cNvPr>
        <xdr:cNvGrpSpPr/>
      </xdr:nvGrpSpPr>
      <xdr:grpSpPr>
        <a:xfrm>
          <a:off x="5924550" y="0"/>
          <a:ext cx="589136" cy="461081"/>
          <a:chOff x="6648115" y="114299"/>
          <a:chExt cx="628985" cy="352425"/>
        </a:xfrm>
      </xdr:grpSpPr>
      <xdr:sp macro="" textlink="">
        <xdr:nvSpPr>
          <xdr:cNvPr id="9" name="Flowchart: Process 8">
            <a:hlinkClick xmlns:r="http://schemas.openxmlformats.org/officeDocument/2006/relationships" r:id="rId1"/>
            <a:extLst>
              <a:ext uri="{FF2B5EF4-FFF2-40B4-BE49-F238E27FC236}">
                <a16:creationId xmlns:a16="http://schemas.microsoft.com/office/drawing/2014/main" id="{74F444CE-85C0-F087-E229-92DEE270D676}"/>
              </a:ext>
            </a:extLst>
          </xdr:cNvPr>
          <xdr:cNvSpPr/>
        </xdr:nvSpPr>
        <xdr:spPr>
          <a:xfrm>
            <a:off x="6648115" y="161924"/>
            <a:ext cx="619458" cy="257175"/>
          </a:xfrm>
          <a:prstGeom prst="flowChartProcess">
            <a:avLst/>
          </a:prstGeom>
        </xdr:spPr>
        <xdr:style>
          <a:lnRef idx="2">
            <a:schemeClr val="accent2">
              <a:shade val="15000"/>
            </a:schemeClr>
          </a:lnRef>
          <a:fillRef idx="1">
            <a:schemeClr val="accent2"/>
          </a:fillRef>
          <a:effectRef idx="0">
            <a:schemeClr val="accent2"/>
          </a:effectRef>
          <a:fontRef idx="minor">
            <a:schemeClr val="lt1"/>
          </a:fontRef>
        </xdr:style>
        <xdr:txBody>
          <a:bodyPr vertOverflow="clip" horzOverflow="clip" rtlCol="0" anchor="t"/>
          <a:lstStyle/>
          <a:p>
            <a:pPr algn="l"/>
            <a:endParaRPr lang="en-GB" sz="1100">
              <a:latin typeface="Bankinter Sans" pitchFamily="2" charset="0"/>
            </a:endParaRPr>
          </a:p>
        </xdr:txBody>
      </xdr:sp>
      <xdr:pic>
        <xdr:nvPicPr>
          <xdr:cNvPr id="10" name="Graphic 9" descr="Back with solid fill">
            <a:hlinkClick xmlns:r="http://schemas.openxmlformats.org/officeDocument/2006/relationships" r:id="rId1"/>
            <a:extLst>
              <a:ext uri="{FF2B5EF4-FFF2-40B4-BE49-F238E27FC236}">
                <a16:creationId xmlns:a16="http://schemas.microsoft.com/office/drawing/2014/main" id="{90E03B82-AEBB-66BF-B0BD-0E201E45C533}"/>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6654899" y="114299"/>
            <a:ext cx="622201" cy="352425"/>
          </a:xfrm>
          <a:prstGeom prst="rect">
            <a:avLst/>
          </a:prstGeom>
        </xdr:spPr>
      </xdr:pic>
    </xdr:grpSp>
    <xdr:clientData/>
  </xdr:twoCellAnchor>
  <xdr:twoCellAnchor editAs="oneCell">
    <xdr:from>
      <xdr:col>1</xdr:col>
      <xdr:colOff>0</xdr:colOff>
      <xdr:row>1</xdr:row>
      <xdr:rowOff>0</xdr:rowOff>
    </xdr:from>
    <xdr:to>
      <xdr:col>1</xdr:col>
      <xdr:colOff>1088830</xdr:colOff>
      <xdr:row>1</xdr:row>
      <xdr:rowOff>171615</xdr:rowOff>
    </xdr:to>
    <xdr:pic>
      <xdr:nvPicPr>
        <xdr:cNvPr id="2" name="Imagen 13">
          <a:extLst>
            <a:ext uri="{FF2B5EF4-FFF2-40B4-BE49-F238E27FC236}">
              <a16:creationId xmlns:a16="http://schemas.microsoft.com/office/drawing/2014/main" id="{996A670B-6EAA-446F-A9BD-E69A4886EC73}"/>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14325" y="238125"/>
          <a:ext cx="1097720" cy="16336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11</xdr:col>
      <xdr:colOff>0</xdr:colOff>
      <xdr:row>0</xdr:row>
      <xdr:rowOff>0</xdr:rowOff>
    </xdr:from>
    <xdr:to>
      <xdr:col>11</xdr:col>
      <xdr:colOff>589136</xdr:colOff>
      <xdr:row>1</xdr:row>
      <xdr:rowOff>238831</xdr:rowOff>
    </xdr:to>
    <xdr:grpSp>
      <xdr:nvGrpSpPr>
        <xdr:cNvPr id="3" name="Group 2">
          <a:extLst>
            <a:ext uri="{FF2B5EF4-FFF2-40B4-BE49-F238E27FC236}">
              <a16:creationId xmlns:a16="http://schemas.microsoft.com/office/drawing/2014/main" id="{AC2BCED1-A87E-4E4A-9304-E21211FED7BE}"/>
            </a:ext>
          </a:extLst>
        </xdr:cNvPr>
        <xdr:cNvGrpSpPr/>
      </xdr:nvGrpSpPr>
      <xdr:grpSpPr>
        <a:xfrm>
          <a:off x="9163050" y="0"/>
          <a:ext cx="589136" cy="467431"/>
          <a:chOff x="6648115" y="114299"/>
          <a:chExt cx="628985" cy="352425"/>
        </a:xfrm>
      </xdr:grpSpPr>
      <xdr:sp macro="" textlink="">
        <xdr:nvSpPr>
          <xdr:cNvPr id="4" name="Flowchart: Process 3">
            <a:hlinkClick xmlns:r="http://schemas.openxmlformats.org/officeDocument/2006/relationships" r:id="rId1"/>
            <a:extLst>
              <a:ext uri="{FF2B5EF4-FFF2-40B4-BE49-F238E27FC236}">
                <a16:creationId xmlns:a16="http://schemas.microsoft.com/office/drawing/2014/main" id="{8483E2BE-944C-87E9-73C8-D8EE5593F700}"/>
              </a:ext>
            </a:extLst>
          </xdr:cNvPr>
          <xdr:cNvSpPr/>
        </xdr:nvSpPr>
        <xdr:spPr>
          <a:xfrm>
            <a:off x="6648115" y="161924"/>
            <a:ext cx="619458" cy="257175"/>
          </a:xfrm>
          <a:prstGeom prst="flowChartProcess">
            <a:avLst/>
          </a:prstGeom>
        </xdr:spPr>
        <xdr:style>
          <a:lnRef idx="2">
            <a:schemeClr val="accent2">
              <a:shade val="15000"/>
            </a:schemeClr>
          </a:lnRef>
          <a:fillRef idx="1">
            <a:schemeClr val="accent2"/>
          </a:fillRef>
          <a:effectRef idx="0">
            <a:schemeClr val="accent2"/>
          </a:effectRef>
          <a:fontRef idx="minor">
            <a:schemeClr val="lt1"/>
          </a:fontRef>
        </xdr:style>
        <xdr:txBody>
          <a:bodyPr vertOverflow="clip" horzOverflow="clip" rtlCol="0" anchor="t"/>
          <a:lstStyle/>
          <a:p>
            <a:pPr algn="l"/>
            <a:endParaRPr lang="en-GB" sz="1100">
              <a:latin typeface="Bankinter Sans" pitchFamily="2" charset="0"/>
            </a:endParaRPr>
          </a:p>
        </xdr:txBody>
      </xdr:sp>
      <xdr:pic>
        <xdr:nvPicPr>
          <xdr:cNvPr id="5" name="Graphic 4" descr="Back with solid fill">
            <a:hlinkClick xmlns:r="http://schemas.openxmlformats.org/officeDocument/2006/relationships" r:id="rId1"/>
            <a:extLst>
              <a:ext uri="{FF2B5EF4-FFF2-40B4-BE49-F238E27FC236}">
                <a16:creationId xmlns:a16="http://schemas.microsoft.com/office/drawing/2014/main" id="{C76A69A4-313B-78C9-69AD-64FDD90558C5}"/>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6654899" y="114299"/>
            <a:ext cx="622201" cy="352425"/>
          </a:xfrm>
          <a:prstGeom prst="rect">
            <a:avLst/>
          </a:prstGeom>
        </xdr:spPr>
      </xdr:pic>
    </xdr:grpSp>
    <xdr:clientData/>
  </xdr:twoCellAnchor>
  <xdr:twoCellAnchor editAs="oneCell">
    <xdr:from>
      <xdr:col>1</xdr:col>
      <xdr:colOff>0</xdr:colOff>
      <xdr:row>1</xdr:row>
      <xdr:rowOff>0</xdr:rowOff>
    </xdr:from>
    <xdr:to>
      <xdr:col>1</xdr:col>
      <xdr:colOff>1088195</xdr:colOff>
      <xdr:row>1</xdr:row>
      <xdr:rowOff>169075</xdr:rowOff>
    </xdr:to>
    <xdr:pic>
      <xdr:nvPicPr>
        <xdr:cNvPr id="2" name="Imagen 13">
          <a:extLst>
            <a:ext uri="{FF2B5EF4-FFF2-40B4-BE49-F238E27FC236}">
              <a16:creationId xmlns:a16="http://schemas.microsoft.com/office/drawing/2014/main" id="{206B7AFF-F8FF-4324-8491-4217C0D964E6}"/>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13765" y="235324"/>
          <a:ext cx="1097720" cy="16336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6</xdr:col>
      <xdr:colOff>127000</xdr:colOff>
      <xdr:row>0</xdr:row>
      <xdr:rowOff>0</xdr:rowOff>
    </xdr:from>
    <xdr:to>
      <xdr:col>6</xdr:col>
      <xdr:colOff>716136</xdr:colOff>
      <xdr:row>1</xdr:row>
      <xdr:rowOff>232481</xdr:rowOff>
    </xdr:to>
    <xdr:grpSp>
      <xdr:nvGrpSpPr>
        <xdr:cNvPr id="2" name="Group 1">
          <a:extLst>
            <a:ext uri="{FF2B5EF4-FFF2-40B4-BE49-F238E27FC236}">
              <a16:creationId xmlns:a16="http://schemas.microsoft.com/office/drawing/2014/main" id="{D0CA1FEC-980A-4125-B077-356E40792BD8}"/>
            </a:ext>
          </a:extLst>
        </xdr:cNvPr>
        <xdr:cNvGrpSpPr/>
      </xdr:nvGrpSpPr>
      <xdr:grpSpPr>
        <a:xfrm>
          <a:off x="5842000" y="0"/>
          <a:ext cx="427211" cy="461081"/>
          <a:chOff x="6648115" y="114299"/>
          <a:chExt cx="628985" cy="352425"/>
        </a:xfrm>
      </xdr:grpSpPr>
      <xdr:sp macro="" textlink="">
        <xdr:nvSpPr>
          <xdr:cNvPr id="3" name="Flowchart: Process 2">
            <a:hlinkClick xmlns:r="http://schemas.openxmlformats.org/officeDocument/2006/relationships" r:id="rId1"/>
            <a:extLst>
              <a:ext uri="{FF2B5EF4-FFF2-40B4-BE49-F238E27FC236}">
                <a16:creationId xmlns:a16="http://schemas.microsoft.com/office/drawing/2014/main" id="{8BFAFFFD-B0C1-4D1B-5126-62557A08F01F}"/>
              </a:ext>
            </a:extLst>
          </xdr:cNvPr>
          <xdr:cNvSpPr/>
        </xdr:nvSpPr>
        <xdr:spPr>
          <a:xfrm>
            <a:off x="6648115" y="161924"/>
            <a:ext cx="619458" cy="257175"/>
          </a:xfrm>
          <a:prstGeom prst="flowChartProcess">
            <a:avLst/>
          </a:prstGeom>
        </xdr:spPr>
        <xdr:style>
          <a:lnRef idx="2">
            <a:schemeClr val="accent2">
              <a:shade val="15000"/>
            </a:schemeClr>
          </a:lnRef>
          <a:fillRef idx="1">
            <a:schemeClr val="accent2"/>
          </a:fillRef>
          <a:effectRef idx="0">
            <a:schemeClr val="accent2"/>
          </a:effectRef>
          <a:fontRef idx="minor">
            <a:schemeClr val="lt1"/>
          </a:fontRef>
        </xdr:style>
        <xdr:txBody>
          <a:bodyPr vertOverflow="clip" horzOverflow="clip" rtlCol="0" anchor="t"/>
          <a:lstStyle/>
          <a:p>
            <a:pPr algn="l"/>
            <a:endParaRPr lang="en-GB" sz="1100">
              <a:latin typeface="Bankinter Sans" pitchFamily="2" charset="0"/>
            </a:endParaRPr>
          </a:p>
        </xdr:txBody>
      </xdr:sp>
      <xdr:pic>
        <xdr:nvPicPr>
          <xdr:cNvPr id="4" name="Graphic 3" descr="Back with solid fill">
            <a:hlinkClick xmlns:r="http://schemas.openxmlformats.org/officeDocument/2006/relationships" r:id="rId1"/>
            <a:extLst>
              <a:ext uri="{FF2B5EF4-FFF2-40B4-BE49-F238E27FC236}">
                <a16:creationId xmlns:a16="http://schemas.microsoft.com/office/drawing/2014/main" id="{6E3FEF75-0973-39B3-FE3E-45DEEA284E7E}"/>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6654899" y="114299"/>
            <a:ext cx="622201" cy="352425"/>
          </a:xfrm>
          <a:prstGeom prst="rect">
            <a:avLst/>
          </a:prstGeom>
        </xdr:spPr>
      </xdr:pic>
    </xdr:grpSp>
    <xdr:clientData/>
  </xdr:twoCellAnchor>
  <xdr:twoCellAnchor editAs="oneCell">
    <xdr:from>
      <xdr:col>1</xdr:col>
      <xdr:colOff>0</xdr:colOff>
      <xdr:row>1</xdr:row>
      <xdr:rowOff>0</xdr:rowOff>
    </xdr:from>
    <xdr:to>
      <xdr:col>1</xdr:col>
      <xdr:colOff>1085020</xdr:colOff>
      <xdr:row>1</xdr:row>
      <xdr:rowOff>167805</xdr:rowOff>
    </xdr:to>
    <xdr:pic>
      <xdr:nvPicPr>
        <xdr:cNvPr id="5" name="Imagen 13">
          <a:extLst>
            <a:ext uri="{FF2B5EF4-FFF2-40B4-BE49-F238E27FC236}">
              <a16:creationId xmlns:a16="http://schemas.microsoft.com/office/drawing/2014/main" id="{57DEE097-0BF0-45F0-9103-CA25A920983A}"/>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04800" y="228600"/>
          <a:ext cx="1088830" cy="171615"/>
        </a:xfrm>
        <a:prstGeom prst="rect">
          <a:avLst/>
        </a:prstGeom>
      </xdr:spPr>
    </xdr:pic>
    <xdr:clientData/>
  </xdr:twoCellAnchor>
  <xdr:twoCellAnchor editAs="oneCell">
    <xdr:from>
      <xdr:col>1</xdr:col>
      <xdr:colOff>0</xdr:colOff>
      <xdr:row>1</xdr:row>
      <xdr:rowOff>0</xdr:rowOff>
    </xdr:from>
    <xdr:to>
      <xdr:col>1</xdr:col>
      <xdr:colOff>1088195</xdr:colOff>
      <xdr:row>1</xdr:row>
      <xdr:rowOff>169075</xdr:rowOff>
    </xdr:to>
    <xdr:pic>
      <xdr:nvPicPr>
        <xdr:cNvPr id="6" name="Imagen 13">
          <a:extLst>
            <a:ext uri="{FF2B5EF4-FFF2-40B4-BE49-F238E27FC236}">
              <a16:creationId xmlns:a16="http://schemas.microsoft.com/office/drawing/2014/main" id="{2D37294B-C00E-4BAA-8091-115D3A2C9A6A}"/>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04800" y="228600"/>
          <a:ext cx="1084385" cy="172885"/>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xdr:from>
      <xdr:col>2</xdr:col>
      <xdr:colOff>69850</xdr:colOff>
      <xdr:row>0</xdr:row>
      <xdr:rowOff>0</xdr:rowOff>
    </xdr:from>
    <xdr:to>
      <xdr:col>2</xdr:col>
      <xdr:colOff>658986</xdr:colOff>
      <xdr:row>1</xdr:row>
      <xdr:rowOff>232481</xdr:rowOff>
    </xdr:to>
    <xdr:grpSp>
      <xdr:nvGrpSpPr>
        <xdr:cNvPr id="8" name="Group 7">
          <a:extLst>
            <a:ext uri="{FF2B5EF4-FFF2-40B4-BE49-F238E27FC236}">
              <a16:creationId xmlns:a16="http://schemas.microsoft.com/office/drawing/2014/main" id="{14D1CC92-6A48-457B-A439-5CEF8B326619}"/>
            </a:ext>
          </a:extLst>
        </xdr:cNvPr>
        <xdr:cNvGrpSpPr/>
      </xdr:nvGrpSpPr>
      <xdr:grpSpPr>
        <a:xfrm>
          <a:off x="3784600" y="0"/>
          <a:ext cx="589136" cy="461081"/>
          <a:chOff x="6648115" y="114299"/>
          <a:chExt cx="628985" cy="352425"/>
        </a:xfrm>
      </xdr:grpSpPr>
      <xdr:sp macro="" textlink="">
        <xdr:nvSpPr>
          <xdr:cNvPr id="9" name="Flowchart: Process 8">
            <a:hlinkClick xmlns:r="http://schemas.openxmlformats.org/officeDocument/2006/relationships" r:id="rId1"/>
            <a:extLst>
              <a:ext uri="{FF2B5EF4-FFF2-40B4-BE49-F238E27FC236}">
                <a16:creationId xmlns:a16="http://schemas.microsoft.com/office/drawing/2014/main" id="{F704AF14-7CCF-5CC2-8716-9A3332C5411C}"/>
              </a:ext>
            </a:extLst>
          </xdr:cNvPr>
          <xdr:cNvSpPr/>
        </xdr:nvSpPr>
        <xdr:spPr>
          <a:xfrm>
            <a:off x="6648115" y="161924"/>
            <a:ext cx="619458" cy="257175"/>
          </a:xfrm>
          <a:prstGeom prst="flowChartProcess">
            <a:avLst/>
          </a:prstGeom>
        </xdr:spPr>
        <xdr:style>
          <a:lnRef idx="2">
            <a:schemeClr val="accent2">
              <a:shade val="15000"/>
            </a:schemeClr>
          </a:lnRef>
          <a:fillRef idx="1">
            <a:schemeClr val="accent2"/>
          </a:fillRef>
          <a:effectRef idx="0">
            <a:schemeClr val="accent2"/>
          </a:effectRef>
          <a:fontRef idx="minor">
            <a:schemeClr val="lt1"/>
          </a:fontRef>
        </xdr:style>
        <xdr:txBody>
          <a:bodyPr vertOverflow="clip" horzOverflow="clip" rtlCol="0" anchor="t"/>
          <a:lstStyle/>
          <a:p>
            <a:pPr algn="l"/>
            <a:endParaRPr lang="en-GB" sz="1100">
              <a:latin typeface="Bankinter Sans" pitchFamily="2" charset="0"/>
            </a:endParaRPr>
          </a:p>
        </xdr:txBody>
      </xdr:sp>
      <xdr:pic>
        <xdr:nvPicPr>
          <xdr:cNvPr id="10" name="Graphic 9" descr="Back with solid fill">
            <a:hlinkClick xmlns:r="http://schemas.openxmlformats.org/officeDocument/2006/relationships" r:id="rId1"/>
            <a:extLst>
              <a:ext uri="{FF2B5EF4-FFF2-40B4-BE49-F238E27FC236}">
                <a16:creationId xmlns:a16="http://schemas.microsoft.com/office/drawing/2014/main" id="{A00CCBF5-55A5-6D89-E6E4-964459BD2EC5}"/>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6654899" y="114299"/>
            <a:ext cx="622201" cy="352425"/>
          </a:xfrm>
          <a:prstGeom prst="rect">
            <a:avLst/>
          </a:prstGeom>
        </xdr:spPr>
      </xdr:pic>
    </xdr:grpSp>
    <xdr:clientData/>
  </xdr:twoCellAnchor>
  <xdr:twoCellAnchor editAs="oneCell">
    <xdr:from>
      <xdr:col>1</xdr:col>
      <xdr:colOff>0</xdr:colOff>
      <xdr:row>1</xdr:row>
      <xdr:rowOff>0</xdr:rowOff>
    </xdr:from>
    <xdr:to>
      <xdr:col>1</xdr:col>
      <xdr:colOff>1098355</xdr:colOff>
      <xdr:row>1</xdr:row>
      <xdr:rowOff>158280</xdr:rowOff>
    </xdr:to>
    <xdr:pic>
      <xdr:nvPicPr>
        <xdr:cNvPr id="2" name="Imagen 13">
          <a:extLst>
            <a:ext uri="{FF2B5EF4-FFF2-40B4-BE49-F238E27FC236}">
              <a16:creationId xmlns:a16="http://schemas.microsoft.com/office/drawing/2014/main" id="{4F2816BC-EF96-418F-A26F-00ADE2592335}"/>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14325" y="238125"/>
          <a:ext cx="1097720" cy="16336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xdr:from>
      <xdr:col>5</xdr:col>
      <xdr:colOff>0</xdr:colOff>
      <xdr:row>0</xdr:row>
      <xdr:rowOff>0</xdr:rowOff>
    </xdr:from>
    <xdr:to>
      <xdr:col>5</xdr:col>
      <xdr:colOff>589136</xdr:colOff>
      <xdr:row>1</xdr:row>
      <xdr:rowOff>234068</xdr:rowOff>
    </xdr:to>
    <xdr:grpSp>
      <xdr:nvGrpSpPr>
        <xdr:cNvPr id="8" name="Group 7">
          <a:extLst>
            <a:ext uri="{FF2B5EF4-FFF2-40B4-BE49-F238E27FC236}">
              <a16:creationId xmlns:a16="http://schemas.microsoft.com/office/drawing/2014/main" id="{7303218B-E66E-4983-B0A7-05EF3EE0B78B}"/>
            </a:ext>
          </a:extLst>
        </xdr:cNvPr>
        <xdr:cNvGrpSpPr/>
      </xdr:nvGrpSpPr>
      <xdr:grpSpPr>
        <a:xfrm>
          <a:off x="8686800" y="0"/>
          <a:ext cx="589136" cy="462668"/>
          <a:chOff x="6648115" y="114299"/>
          <a:chExt cx="628985" cy="352425"/>
        </a:xfrm>
      </xdr:grpSpPr>
      <xdr:sp macro="" textlink="">
        <xdr:nvSpPr>
          <xdr:cNvPr id="9" name="Flowchart: Process 8">
            <a:hlinkClick xmlns:r="http://schemas.openxmlformats.org/officeDocument/2006/relationships" r:id="rId1"/>
            <a:extLst>
              <a:ext uri="{FF2B5EF4-FFF2-40B4-BE49-F238E27FC236}">
                <a16:creationId xmlns:a16="http://schemas.microsoft.com/office/drawing/2014/main" id="{724D9593-2786-1183-8887-A40F0A129F46}"/>
              </a:ext>
            </a:extLst>
          </xdr:cNvPr>
          <xdr:cNvSpPr/>
        </xdr:nvSpPr>
        <xdr:spPr>
          <a:xfrm>
            <a:off x="6648115" y="161924"/>
            <a:ext cx="619458" cy="257175"/>
          </a:xfrm>
          <a:prstGeom prst="flowChartProcess">
            <a:avLst/>
          </a:prstGeom>
        </xdr:spPr>
        <xdr:style>
          <a:lnRef idx="2">
            <a:schemeClr val="accent2">
              <a:shade val="15000"/>
            </a:schemeClr>
          </a:lnRef>
          <a:fillRef idx="1">
            <a:schemeClr val="accent2"/>
          </a:fillRef>
          <a:effectRef idx="0">
            <a:schemeClr val="accent2"/>
          </a:effectRef>
          <a:fontRef idx="minor">
            <a:schemeClr val="lt1"/>
          </a:fontRef>
        </xdr:style>
        <xdr:txBody>
          <a:bodyPr vertOverflow="clip" horzOverflow="clip" rtlCol="0" anchor="t"/>
          <a:lstStyle/>
          <a:p>
            <a:pPr algn="l"/>
            <a:endParaRPr lang="en-GB" sz="1100">
              <a:latin typeface="Bankinter Sans" pitchFamily="2" charset="0"/>
            </a:endParaRPr>
          </a:p>
        </xdr:txBody>
      </xdr:sp>
      <xdr:pic>
        <xdr:nvPicPr>
          <xdr:cNvPr id="10" name="Graphic 9" descr="Back with solid fill">
            <a:hlinkClick xmlns:r="http://schemas.openxmlformats.org/officeDocument/2006/relationships" r:id="rId1"/>
            <a:extLst>
              <a:ext uri="{FF2B5EF4-FFF2-40B4-BE49-F238E27FC236}">
                <a16:creationId xmlns:a16="http://schemas.microsoft.com/office/drawing/2014/main" id="{FDF1DBBC-32E5-E297-444A-996F5B611F25}"/>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6654899" y="114299"/>
            <a:ext cx="622201" cy="352425"/>
          </a:xfrm>
          <a:prstGeom prst="rect">
            <a:avLst/>
          </a:prstGeom>
        </xdr:spPr>
      </xdr:pic>
    </xdr:grpSp>
    <xdr:clientData/>
  </xdr:twoCellAnchor>
  <xdr:twoCellAnchor editAs="oneCell">
    <xdr:from>
      <xdr:col>1</xdr:col>
      <xdr:colOff>0</xdr:colOff>
      <xdr:row>1</xdr:row>
      <xdr:rowOff>0</xdr:rowOff>
    </xdr:from>
    <xdr:to>
      <xdr:col>1</xdr:col>
      <xdr:colOff>1092640</xdr:colOff>
      <xdr:row>1</xdr:row>
      <xdr:rowOff>162090</xdr:rowOff>
    </xdr:to>
    <xdr:pic>
      <xdr:nvPicPr>
        <xdr:cNvPr id="2" name="Imagen 13">
          <a:extLst>
            <a:ext uri="{FF2B5EF4-FFF2-40B4-BE49-F238E27FC236}">
              <a16:creationId xmlns:a16="http://schemas.microsoft.com/office/drawing/2014/main" id="{5615D0E5-F2E8-4C5F-BB57-65BE85D0D1D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016000" y="243417"/>
          <a:ext cx="1097720" cy="16336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xdr:from>
      <xdr:col>3</xdr:col>
      <xdr:colOff>3352800</xdr:colOff>
      <xdr:row>0</xdr:row>
      <xdr:rowOff>0</xdr:rowOff>
    </xdr:from>
    <xdr:to>
      <xdr:col>3</xdr:col>
      <xdr:colOff>3941936</xdr:colOff>
      <xdr:row>1</xdr:row>
      <xdr:rowOff>232481</xdr:rowOff>
    </xdr:to>
    <xdr:grpSp>
      <xdr:nvGrpSpPr>
        <xdr:cNvPr id="8" name="Group 7">
          <a:extLst>
            <a:ext uri="{FF2B5EF4-FFF2-40B4-BE49-F238E27FC236}">
              <a16:creationId xmlns:a16="http://schemas.microsoft.com/office/drawing/2014/main" id="{A5B5DE38-0B00-4DF3-B3BD-BE29A7B39DC9}"/>
            </a:ext>
          </a:extLst>
        </xdr:cNvPr>
        <xdr:cNvGrpSpPr/>
      </xdr:nvGrpSpPr>
      <xdr:grpSpPr>
        <a:xfrm>
          <a:off x="8515350" y="0"/>
          <a:ext cx="531986" cy="461081"/>
          <a:chOff x="6648115" y="114299"/>
          <a:chExt cx="628985" cy="352425"/>
        </a:xfrm>
      </xdr:grpSpPr>
      <xdr:sp macro="" textlink="">
        <xdr:nvSpPr>
          <xdr:cNvPr id="9" name="Flowchart: Process 8">
            <a:hlinkClick xmlns:r="http://schemas.openxmlformats.org/officeDocument/2006/relationships" r:id="rId1"/>
            <a:extLst>
              <a:ext uri="{FF2B5EF4-FFF2-40B4-BE49-F238E27FC236}">
                <a16:creationId xmlns:a16="http://schemas.microsoft.com/office/drawing/2014/main" id="{E11E8070-195D-10D4-051A-0CB553716DB7}"/>
              </a:ext>
            </a:extLst>
          </xdr:cNvPr>
          <xdr:cNvSpPr/>
        </xdr:nvSpPr>
        <xdr:spPr>
          <a:xfrm>
            <a:off x="6648115" y="161924"/>
            <a:ext cx="619458" cy="257175"/>
          </a:xfrm>
          <a:prstGeom prst="flowChartProcess">
            <a:avLst/>
          </a:prstGeom>
        </xdr:spPr>
        <xdr:style>
          <a:lnRef idx="2">
            <a:schemeClr val="accent2">
              <a:shade val="15000"/>
            </a:schemeClr>
          </a:lnRef>
          <a:fillRef idx="1">
            <a:schemeClr val="accent2"/>
          </a:fillRef>
          <a:effectRef idx="0">
            <a:schemeClr val="accent2"/>
          </a:effectRef>
          <a:fontRef idx="minor">
            <a:schemeClr val="lt1"/>
          </a:fontRef>
        </xdr:style>
        <xdr:txBody>
          <a:bodyPr vertOverflow="clip" horzOverflow="clip" rtlCol="0" anchor="t"/>
          <a:lstStyle/>
          <a:p>
            <a:pPr algn="l"/>
            <a:endParaRPr lang="en-GB" sz="1100">
              <a:latin typeface="Bankinter Sans" pitchFamily="2" charset="0"/>
            </a:endParaRPr>
          </a:p>
        </xdr:txBody>
      </xdr:sp>
      <xdr:pic>
        <xdr:nvPicPr>
          <xdr:cNvPr id="10" name="Graphic 9" descr="Back with solid fill">
            <a:hlinkClick xmlns:r="http://schemas.openxmlformats.org/officeDocument/2006/relationships" r:id="rId1"/>
            <a:extLst>
              <a:ext uri="{FF2B5EF4-FFF2-40B4-BE49-F238E27FC236}">
                <a16:creationId xmlns:a16="http://schemas.microsoft.com/office/drawing/2014/main" id="{4EB13E47-C628-5D43-BCF0-800069A8E28B}"/>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6654899" y="114299"/>
            <a:ext cx="622201" cy="352425"/>
          </a:xfrm>
          <a:prstGeom prst="rect">
            <a:avLst/>
          </a:prstGeom>
        </xdr:spPr>
      </xdr:pic>
    </xdr:grpSp>
    <xdr:clientData/>
  </xdr:twoCellAnchor>
  <xdr:twoCellAnchor editAs="oneCell">
    <xdr:from>
      <xdr:col>1</xdr:col>
      <xdr:colOff>0</xdr:colOff>
      <xdr:row>1</xdr:row>
      <xdr:rowOff>0</xdr:rowOff>
    </xdr:from>
    <xdr:to>
      <xdr:col>1</xdr:col>
      <xdr:colOff>1085020</xdr:colOff>
      <xdr:row>1</xdr:row>
      <xdr:rowOff>167805</xdr:rowOff>
    </xdr:to>
    <xdr:pic>
      <xdr:nvPicPr>
        <xdr:cNvPr id="2" name="Imagen 13">
          <a:extLst>
            <a:ext uri="{FF2B5EF4-FFF2-40B4-BE49-F238E27FC236}">
              <a16:creationId xmlns:a16="http://schemas.microsoft.com/office/drawing/2014/main" id="{905107D1-6C40-40A8-9BF0-118920F263D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14325" y="238125"/>
          <a:ext cx="1097720" cy="1633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5</xdr:col>
      <xdr:colOff>57148</xdr:colOff>
      <xdr:row>0</xdr:row>
      <xdr:rowOff>70529</xdr:rowOff>
    </xdr:from>
    <xdr:to>
      <xdr:col>5</xdr:col>
      <xdr:colOff>646284</xdr:colOff>
      <xdr:row>1</xdr:row>
      <xdr:rowOff>303010</xdr:rowOff>
    </xdr:to>
    <xdr:grpSp>
      <xdr:nvGrpSpPr>
        <xdr:cNvPr id="6" name="Group 5">
          <a:extLst>
            <a:ext uri="{FF2B5EF4-FFF2-40B4-BE49-F238E27FC236}">
              <a16:creationId xmlns:a16="http://schemas.microsoft.com/office/drawing/2014/main" id="{B59651DB-FA2A-4B75-9E9A-0414F7A33945}"/>
            </a:ext>
          </a:extLst>
        </xdr:cNvPr>
        <xdr:cNvGrpSpPr/>
      </xdr:nvGrpSpPr>
      <xdr:grpSpPr>
        <a:xfrm>
          <a:off x="6019798" y="70529"/>
          <a:ext cx="589136" cy="461081"/>
          <a:chOff x="6648115" y="114299"/>
          <a:chExt cx="628985" cy="352425"/>
        </a:xfrm>
      </xdr:grpSpPr>
      <xdr:sp macro="" textlink="">
        <xdr:nvSpPr>
          <xdr:cNvPr id="7" name="Flowchart: Process 6">
            <a:hlinkClick xmlns:r="http://schemas.openxmlformats.org/officeDocument/2006/relationships" r:id="rId1"/>
            <a:extLst>
              <a:ext uri="{FF2B5EF4-FFF2-40B4-BE49-F238E27FC236}">
                <a16:creationId xmlns:a16="http://schemas.microsoft.com/office/drawing/2014/main" id="{AC4D3804-9A86-BE1A-0445-0C7B9F8F15C0}"/>
              </a:ext>
            </a:extLst>
          </xdr:cNvPr>
          <xdr:cNvSpPr/>
        </xdr:nvSpPr>
        <xdr:spPr>
          <a:xfrm>
            <a:off x="6648115" y="161924"/>
            <a:ext cx="619458" cy="257175"/>
          </a:xfrm>
          <a:prstGeom prst="flowChartProcess">
            <a:avLst/>
          </a:prstGeom>
        </xdr:spPr>
        <xdr:style>
          <a:lnRef idx="2">
            <a:schemeClr val="accent2">
              <a:shade val="15000"/>
            </a:schemeClr>
          </a:lnRef>
          <a:fillRef idx="1">
            <a:schemeClr val="accent2"/>
          </a:fillRef>
          <a:effectRef idx="0">
            <a:schemeClr val="accent2"/>
          </a:effectRef>
          <a:fontRef idx="minor">
            <a:schemeClr val="lt1"/>
          </a:fontRef>
        </xdr:style>
        <xdr:txBody>
          <a:bodyPr vertOverflow="clip" horzOverflow="clip" rtlCol="0" anchor="t"/>
          <a:lstStyle/>
          <a:p>
            <a:pPr algn="l"/>
            <a:endParaRPr lang="en-GB" sz="1100">
              <a:latin typeface="Bankinter Sans" pitchFamily="2" charset="0"/>
            </a:endParaRPr>
          </a:p>
        </xdr:txBody>
      </xdr:sp>
      <xdr:pic>
        <xdr:nvPicPr>
          <xdr:cNvPr id="8" name="Graphic 7" descr="Back with solid fill">
            <a:hlinkClick xmlns:r="http://schemas.openxmlformats.org/officeDocument/2006/relationships" r:id="rId1"/>
            <a:extLst>
              <a:ext uri="{FF2B5EF4-FFF2-40B4-BE49-F238E27FC236}">
                <a16:creationId xmlns:a16="http://schemas.microsoft.com/office/drawing/2014/main" id="{3582ED34-CD3B-A1EE-C216-4A8B64548A1B}"/>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6654899" y="114299"/>
            <a:ext cx="622201" cy="352425"/>
          </a:xfrm>
          <a:prstGeom prst="rect">
            <a:avLst/>
          </a:prstGeom>
        </xdr:spPr>
      </xdr:pic>
    </xdr:grpSp>
    <xdr:clientData/>
  </xdr:twoCellAnchor>
  <xdr:twoCellAnchor editAs="oneCell">
    <xdr:from>
      <xdr:col>1</xdr:col>
      <xdr:colOff>0</xdr:colOff>
      <xdr:row>1</xdr:row>
      <xdr:rowOff>0</xdr:rowOff>
    </xdr:from>
    <xdr:to>
      <xdr:col>1</xdr:col>
      <xdr:colOff>1093910</xdr:colOff>
      <xdr:row>1</xdr:row>
      <xdr:rowOff>169075</xdr:rowOff>
    </xdr:to>
    <xdr:pic>
      <xdr:nvPicPr>
        <xdr:cNvPr id="3" name="Imagen 13">
          <a:extLst>
            <a:ext uri="{FF2B5EF4-FFF2-40B4-BE49-F238E27FC236}">
              <a16:creationId xmlns:a16="http://schemas.microsoft.com/office/drawing/2014/main" id="{06E9AA71-E7F3-4E39-994E-9DFDDF161C76}"/>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17500" y="238125"/>
          <a:ext cx="1097720" cy="16336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7</xdr:col>
      <xdr:colOff>0</xdr:colOff>
      <xdr:row>0</xdr:row>
      <xdr:rowOff>0</xdr:rowOff>
    </xdr:from>
    <xdr:to>
      <xdr:col>7</xdr:col>
      <xdr:colOff>589136</xdr:colOff>
      <xdr:row>1</xdr:row>
      <xdr:rowOff>232481</xdr:rowOff>
    </xdr:to>
    <xdr:grpSp>
      <xdr:nvGrpSpPr>
        <xdr:cNvPr id="9" name="Group 8">
          <a:extLst>
            <a:ext uri="{FF2B5EF4-FFF2-40B4-BE49-F238E27FC236}">
              <a16:creationId xmlns:a16="http://schemas.microsoft.com/office/drawing/2014/main" id="{D45B66EC-4517-469D-A2F5-3E15BED80ADD}"/>
            </a:ext>
          </a:extLst>
        </xdr:cNvPr>
        <xdr:cNvGrpSpPr/>
      </xdr:nvGrpSpPr>
      <xdr:grpSpPr>
        <a:xfrm>
          <a:off x="9410700" y="0"/>
          <a:ext cx="589136" cy="461081"/>
          <a:chOff x="6648115" y="114299"/>
          <a:chExt cx="628985" cy="352425"/>
        </a:xfrm>
      </xdr:grpSpPr>
      <xdr:sp macro="" textlink="">
        <xdr:nvSpPr>
          <xdr:cNvPr id="10" name="Flowchart: Process 9">
            <a:hlinkClick xmlns:r="http://schemas.openxmlformats.org/officeDocument/2006/relationships" r:id="rId1"/>
            <a:extLst>
              <a:ext uri="{FF2B5EF4-FFF2-40B4-BE49-F238E27FC236}">
                <a16:creationId xmlns:a16="http://schemas.microsoft.com/office/drawing/2014/main" id="{8C7E3F89-4876-3E2E-F0C4-5B8531400522}"/>
              </a:ext>
            </a:extLst>
          </xdr:cNvPr>
          <xdr:cNvSpPr/>
        </xdr:nvSpPr>
        <xdr:spPr>
          <a:xfrm>
            <a:off x="6648115" y="161924"/>
            <a:ext cx="619458" cy="257175"/>
          </a:xfrm>
          <a:prstGeom prst="flowChartProcess">
            <a:avLst/>
          </a:prstGeom>
        </xdr:spPr>
        <xdr:style>
          <a:lnRef idx="2">
            <a:schemeClr val="accent2">
              <a:shade val="15000"/>
            </a:schemeClr>
          </a:lnRef>
          <a:fillRef idx="1">
            <a:schemeClr val="accent2"/>
          </a:fillRef>
          <a:effectRef idx="0">
            <a:schemeClr val="accent2"/>
          </a:effectRef>
          <a:fontRef idx="minor">
            <a:schemeClr val="lt1"/>
          </a:fontRef>
        </xdr:style>
        <xdr:txBody>
          <a:bodyPr vertOverflow="clip" horzOverflow="clip" rtlCol="0" anchor="t"/>
          <a:lstStyle/>
          <a:p>
            <a:pPr algn="l"/>
            <a:endParaRPr lang="en-GB" sz="1100">
              <a:latin typeface="Bankinter Sans" pitchFamily="2" charset="0"/>
            </a:endParaRPr>
          </a:p>
        </xdr:txBody>
      </xdr:sp>
      <xdr:pic>
        <xdr:nvPicPr>
          <xdr:cNvPr id="11" name="Graphic 10" descr="Back with solid fill">
            <a:hlinkClick xmlns:r="http://schemas.openxmlformats.org/officeDocument/2006/relationships" r:id="rId1"/>
            <a:extLst>
              <a:ext uri="{FF2B5EF4-FFF2-40B4-BE49-F238E27FC236}">
                <a16:creationId xmlns:a16="http://schemas.microsoft.com/office/drawing/2014/main" id="{627CA367-A0B1-F907-FB98-8F8DCFCD601C}"/>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6654899" y="114299"/>
            <a:ext cx="622201" cy="352425"/>
          </a:xfrm>
          <a:prstGeom prst="rect">
            <a:avLst/>
          </a:prstGeom>
        </xdr:spPr>
      </xdr:pic>
    </xdr:grpSp>
    <xdr:clientData/>
  </xdr:twoCellAnchor>
  <xdr:twoCellAnchor editAs="oneCell">
    <xdr:from>
      <xdr:col>1</xdr:col>
      <xdr:colOff>0</xdr:colOff>
      <xdr:row>1</xdr:row>
      <xdr:rowOff>0</xdr:rowOff>
    </xdr:from>
    <xdr:to>
      <xdr:col>1</xdr:col>
      <xdr:colOff>1084385</xdr:colOff>
      <xdr:row>1</xdr:row>
      <xdr:rowOff>172885</xdr:rowOff>
    </xdr:to>
    <xdr:pic>
      <xdr:nvPicPr>
        <xdr:cNvPr id="3" name="Imagen 13">
          <a:extLst>
            <a:ext uri="{FF2B5EF4-FFF2-40B4-BE49-F238E27FC236}">
              <a16:creationId xmlns:a16="http://schemas.microsoft.com/office/drawing/2014/main" id="{16E6D3EE-62BE-46AE-9959-C20953F6CD7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14325" y="238125"/>
          <a:ext cx="1097720" cy="16336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4</xdr:col>
      <xdr:colOff>749300</xdr:colOff>
      <xdr:row>0</xdr:row>
      <xdr:rowOff>0</xdr:rowOff>
    </xdr:from>
    <xdr:to>
      <xdr:col>5</xdr:col>
      <xdr:colOff>411336</xdr:colOff>
      <xdr:row>1</xdr:row>
      <xdr:rowOff>232481</xdr:rowOff>
    </xdr:to>
    <xdr:grpSp>
      <xdr:nvGrpSpPr>
        <xdr:cNvPr id="12" name="Group 11">
          <a:extLst>
            <a:ext uri="{FF2B5EF4-FFF2-40B4-BE49-F238E27FC236}">
              <a16:creationId xmlns:a16="http://schemas.microsoft.com/office/drawing/2014/main" id="{48D50669-624A-4AD5-8A91-5411043BFB50}"/>
            </a:ext>
          </a:extLst>
        </xdr:cNvPr>
        <xdr:cNvGrpSpPr/>
      </xdr:nvGrpSpPr>
      <xdr:grpSpPr>
        <a:xfrm>
          <a:off x="5626100" y="0"/>
          <a:ext cx="414511" cy="461081"/>
          <a:chOff x="6648115" y="114299"/>
          <a:chExt cx="628985" cy="352425"/>
        </a:xfrm>
      </xdr:grpSpPr>
      <xdr:sp macro="" textlink="">
        <xdr:nvSpPr>
          <xdr:cNvPr id="13" name="Flowchart: Process 12">
            <a:hlinkClick xmlns:r="http://schemas.openxmlformats.org/officeDocument/2006/relationships" r:id="rId1"/>
            <a:extLst>
              <a:ext uri="{FF2B5EF4-FFF2-40B4-BE49-F238E27FC236}">
                <a16:creationId xmlns:a16="http://schemas.microsoft.com/office/drawing/2014/main" id="{6246180C-C8B7-1D32-14A7-0B94547A1B71}"/>
              </a:ext>
            </a:extLst>
          </xdr:cNvPr>
          <xdr:cNvSpPr/>
        </xdr:nvSpPr>
        <xdr:spPr>
          <a:xfrm>
            <a:off x="6648115" y="161924"/>
            <a:ext cx="619458" cy="257175"/>
          </a:xfrm>
          <a:prstGeom prst="flowChartProcess">
            <a:avLst/>
          </a:prstGeom>
        </xdr:spPr>
        <xdr:style>
          <a:lnRef idx="2">
            <a:schemeClr val="accent2">
              <a:shade val="15000"/>
            </a:schemeClr>
          </a:lnRef>
          <a:fillRef idx="1">
            <a:schemeClr val="accent2"/>
          </a:fillRef>
          <a:effectRef idx="0">
            <a:schemeClr val="accent2"/>
          </a:effectRef>
          <a:fontRef idx="minor">
            <a:schemeClr val="lt1"/>
          </a:fontRef>
        </xdr:style>
        <xdr:txBody>
          <a:bodyPr vertOverflow="clip" horzOverflow="clip" rtlCol="0" anchor="t"/>
          <a:lstStyle/>
          <a:p>
            <a:pPr algn="l"/>
            <a:endParaRPr lang="en-GB" sz="1100">
              <a:latin typeface="Bankinter Sans" pitchFamily="2" charset="0"/>
            </a:endParaRPr>
          </a:p>
        </xdr:txBody>
      </xdr:sp>
      <xdr:pic>
        <xdr:nvPicPr>
          <xdr:cNvPr id="14" name="Graphic 13" descr="Back with solid fill">
            <a:hlinkClick xmlns:r="http://schemas.openxmlformats.org/officeDocument/2006/relationships" r:id="rId1"/>
            <a:extLst>
              <a:ext uri="{FF2B5EF4-FFF2-40B4-BE49-F238E27FC236}">
                <a16:creationId xmlns:a16="http://schemas.microsoft.com/office/drawing/2014/main" id="{4031F544-5C52-23A0-8085-2FCBA63569D6}"/>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6654899" y="114299"/>
            <a:ext cx="622201" cy="352425"/>
          </a:xfrm>
          <a:prstGeom prst="rect">
            <a:avLst/>
          </a:prstGeom>
        </xdr:spPr>
      </xdr:pic>
    </xdr:grpSp>
    <xdr:clientData/>
  </xdr:twoCellAnchor>
  <xdr:twoCellAnchor editAs="oneCell">
    <xdr:from>
      <xdr:col>1</xdr:col>
      <xdr:colOff>0</xdr:colOff>
      <xdr:row>1</xdr:row>
      <xdr:rowOff>0</xdr:rowOff>
    </xdr:from>
    <xdr:to>
      <xdr:col>1</xdr:col>
      <xdr:colOff>1084385</xdr:colOff>
      <xdr:row>1</xdr:row>
      <xdr:rowOff>172885</xdr:rowOff>
    </xdr:to>
    <xdr:pic>
      <xdr:nvPicPr>
        <xdr:cNvPr id="2" name="Imagen 13">
          <a:extLst>
            <a:ext uri="{FF2B5EF4-FFF2-40B4-BE49-F238E27FC236}">
              <a16:creationId xmlns:a16="http://schemas.microsoft.com/office/drawing/2014/main" id="{91AF8098-5EDA-4ED7-BE63-0777DA3B4D33}"/>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14325" y="238125"/>
          <a:ext cx="1097720" cy="16336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5</xdr:col>
      <xdr:colOff>0</xdr:colOff>
      <xdr:row>0</xdr:row>
      <xdr:rowOff>0</xdr:rowOff>
    </xdr:from>
    <xdr:to>
      <xdr:col>6</xdr:col>
      <xdr:colOff>157336</xdr:colOff>
      <xdr:row>1</xdr:row>
      <xdr:rowOff>232481</xdr:rowOff>
    </xdr:to>
    <xdr:grpSp>
      <xdr:nvGrpSpPr>
        <xdr:cNvPr id="9" name="Group 8">
          <a:extLst>
            <a:ext uri="{FF2B5EF4-FFF2-40B4-BE49-F238E27FC236}">
              <a16:creationId xmlns:a16="http://schemas.microsoft.com/office/drawing/2014/main" id="{6D85C5E4-4396-4CFA-BB86-DB0DD0853721}"/>
            </a:ext>
          </a:extLst>
        </xdr:cNvPr>
        <xdr:cNvGrpSpPr/>
      </xdr:nvGrpSpPr>
      <xdr:grpSpPr>
        <a:xfrm>
          <a:off x="4905375" y="0"/>
          <a:ext cx="595486" cy="461081"/>
          <a:chOff x="6648115" y="114299"/>
          <a:chExt cx="628985" cy="352425"/>
        </a:xfrm>
      </xdr:grpSpPr>
      <xdr:sp macro="" textlink="">
        <xdr:nvSpPr>
          <xdr:cNvPr id="10" name="Flowchart: Process 9">
            <a:hlinkClick xmlns:r="http://schemas.openxmlformats.org/officeDocument/2006/relationships" r:id="rId1"/>
            <a:extLst>
              <a:ext uri="{FF2B5EF4-FFF2-40B4-BE49-F238E27FC236}">
                <a16:creationId xmlns:a16="http://schemas.microsoft.com/office/drawing/2014/main" id="{DA610951-A57A-168D-E72D-CEDCD48C7D80}"/>
              </a:ext>
            </a:extLst>
          </xdr:cNvPr>
          <xdr:cNvSpPr/>
        </xdr:nvSpPr>
        <xdr:spPr>
          <a:xfrm>
            <a:off x="6648115" y="161924"/>
            <a:ext cx="619458" cy="257175"/>
          </a:xfrm>
          <a:prstGeom prst="flowChartProcess">
            <a:avLst/>
          </a:prstGeom>
        </xdr:spPr>
        <xdr:style>
          <a:lnRef idx="2">
            <a:schemeClr val="accent2">
              <a:shade val="15000"/>
            </a:schemeClr>
          </a:lnRef>
          <a:fillRef idx="1">
            <a:schemeClr val="accent2"/>
          </a:fillRef>
          <a:effectRef idx="0">
            <a:schemeClr val="accent2"/>
          </a:effectRef>
          <a:fontRef idx="minor">
            <a:schemeClr val="lt1"/>
          </a:fontRef>
        </xdr:style>
        <xdr:txBody>
          <a:bodyPr vertOverflow="clip" horzOverflow="clip" rtlCol="0" anchor="t"/>
          <a:lstStyle/>
          <a:p>
            <a:pPr algn="l"/>
            <a:endParaRPr lang="en-GB" sz="1100">
              <a:latin typeface="Bankinter Sans" pitchFamily="2" charset="0"/>
            </a:endParaRPr>
          </a:p>
        </xdr:txBody>
      </xdr:sp>
      <xdr:pic>
        <xdr:nvPicPr>
          <xdr:cNvPr id="11" name="Graphic 10" descr="Back with solid fill">
            <a:hlinkClick xmlns:r="http://schemas.openxmlformats.org/officeDocument/2006/relationships" r:id="rId1"/>
            <a:extLst>
              <a:ext uri="{FF2B5EF4-FFF2-40B4-BE49-F238E27FC236}">
                <a16:creationId xmlns:a16="http://schemas.microsoft.com/office/drawing/2014/main" id="{0BEE7238-8219-585D-A76D-2E465C72C165}"/>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6654899" y="114299"/>
            <a:ext cx="622201" cy="352425"/>
          </a:xfrm>
          <a:prstGeom prst="rect">
            <a:avLst/>
          </a:prstGeom>
        </xdr:spPr>
      </xdr:pic>
    </xdr:grpSp>
    <xdr:clientData/>
  </xdr:twoCellAnchor>
  <xdr:twoCellAnchor editAs="oneCell">
    <xdr:from>
      <xdr:col>1</xdr:col>
      <xdr:colOff>0</xdr:colOff>
      <xdr:row>1</xdr:row>
      <xdr:rowOff>0</xdr:rowOff>
    </xdr:from>
    <xdr:to>
      <xdr:col>1</xdr:col>
      <xdr:colOff>1088195</xdr:colOff>
      <xdr:row>1</xdr:row>
      <xdr:rowOff>169075</xdr:rowOff>
    </xdr:to>
    <xdr:pic>
      <xdr:nvPicPr>
        <xdr:cNvPr id="2" name="Imagen 13">
          <a:extLst>
            <a:ext uri="{FF2B5EF4-FFF2-40B4-BE49-F238E27FC236}">
              <a16:creationId xmlns:a16="http://schemas.microsoft.com/office/drawing/2014/main" id="{084253E9-9165-40B7-8C51-94F05B00892B}"/>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14325" y="238125"/>
          <a:ext cx="1097720" cy="16336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5</xdr:col>
      <xdr:colOff>0</xdr:colOff>
      <xdr:row>0</xdr:row>
      <xdr:rowOff>0</xdr:rowOff>
    </xdr:from>
    <xdr:to>
      <xdr:col>5</xdr:col>
      <xdr:colOff>589136</xdr:colOff>
      <xdr:row>1</xdr:row>
      <xdr:rowOff>235202</xdr:rowOff>
    </xdr:to>
    <xdr:grpSp>
      <xdr:nvGrpSpPr>
        <xdr:cNvPr id="8" name="Group 7">
          <a:extLst>
            <a:ext uri="{FF2B5EF4-FFF2-40B4-BE49-F238E27FC236}">
              <a16:creationId xmlns:a16="http://schemas.microsoft.com/office/drawing/2014/main" id="{2F2B89DD-CDEC-493A-BFCD-F5080B5CBF21}"/>
            </a:ext>
          </a:extLst>
        </xdr:cNvPr>
        <xdr:cNvGrpSpPr/>
      </xdr:nvGrpSpPr>
      <xdr:grpSpPr>
        <a:xfrm>
          <a:off x="5267325" y="0"/>
          <a:ext cx="589136" cy="463802"/>
          <a:chOff x="6648115" y="114299"/>
          <a:chExt cx="628985" cy="352425"/>
        </a:xfrm>
      </xdr:grpSpPr>
      <xdr:sp macro="" textlink="">
        <xdr:nvSpPr>
          <xdr:cNvPr id="9" name="Flowchart: Process 8">
            <a:hlinkClick xmlns:r="http://schemas.openxmlformats.org/officeDocument/2006/relationships" r:id="rId1"/>
            <a:extLst>
              <a:ext uri="{FF2B5EF4-FFF2-40B4-BE49-F238E27FC236}">
                <a16:creationId xmlns:a16="http://schemas.microsoft.com/office/drawing/2014/main" id="{3947B3B5-75B4-0873-51FA-981DDDF4737F}"/>
              </a:ext>
            </a:extLst>
          </xdr:cNvPr>
          <xdr:cNvSpPr/>
        </xdr:nvSpPr>
        <xdr:spPr>
          <a:xfrm>
            <a:off x="6648115" y="161924"/>
            <a:ext cx="619458" cy="257175"/>
          </a:xfrm>
          <a:prstGeom prst="flowChartProcess">
            <a:avLst/>
          </a:prstGeom>
        </xdr:spPr>
        <xdr:style>
          <a:lnRef idx="2">
            <a:schemeClr val="accent2">
              <a:shade val="15000"/>
            </a:schemeClr>
          </a:lnRef>
          <a:fillRef idx="1">
            <a:schemeClr val="accent2"/>
          </a:fillRef>
          <a:effectRef idx="0">
            <a:schemeClr val="accent2"/>
          </a:effectRef>
          <a:fontRef idx="minor">
            <a:schemeClr val="lt1"/>
          </a:fontRef>
        </xdr:style>
        <xdr:txBody>
          <a:bodyPr vertOverflow="clip" horzOverflow="clip" rtlCol="0" anchor="t"/>
          <a:lstStyle/>
          <a:p>
            <a:pPr algn="l"/>
            <a:endParaRPr lang="en-GB" sz="1100">
              <a:latin typeface="Bankinter Sans" pitchFamily="2" charset="0"/>
            </a:endParaRPr>
          </a:p>
        </xdr:txBody>
      </xdr:sp>
      <xdr:pic>
        <xdr:nvPicPr>
          <xdr:cNvPr id="10" name="Graphic 9" descr="Back with solid fill">
            <a:hlinkClick xmlns:r="http://schemas.openxmlformats.org/officeDocument/2006/relationships" r:id="rId1"/>
            <a:extLst>
              <a:ext uri="{FF2B5EF4-FFF2-40B4-BE49-F238E27FC236}">
                <a16:creationId xmlns:a16="http://schemas.microsoft.com/office/drawing/2014/main" id="{9B7333D3-43AC-ECAB-F542-09A28F58A263}"/>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6654899" y="114299"/>
            <a:ext cx="622201" cy="352425"/>
          </a:xfrm>
          <a:prstGeom prst="rect">
            <a:avLst/>
          </a:prstGeom>
        </xdr:spPr>
      </xdr:pic>
    </xdr:grpSp>
    <xdr:clientData/>
  </xdr:twoCellAnchor>
  <xdr:twoCellAnchor editAs="oneCell">
    <xdr:from>
      <xdr:col>1</xdr:col>
      <xdr:colOff>0</xdr:colOff>
      <xdr:row>1</xdr:row>
      <xdr:rowOff>0</xdr:rowOff>
    </xdr:from>
    <xdr:to>
      <xdr:col>1</xdr:col>
      <xdr:colOff>1088830</xdr:colOff>
      <xdr:row>1</xdr:row>
      <xdr:rowOff>171615</xdr:rowOff>
    </xdr:to>
    <xdr:pic>
      <xdr:nvPicPr>
        <xdr:cNvPr id="2" name="Imagen 13">
          <a:extLst>
            <a:ext uri="{FF2B5EF4-FFF2-40B4-BE49-F238E27FC236}">
              <a16:creationId xmlns:a16="http://schemas.microsoft.com/office/drawing/2014/main" id="{1F7761C1-84E7-439F-B378-B50A7379ADAF}"/>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14325" y="238125"/>
          <a:ext cx="1097720" cy="16336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5</xdr:col>
      <xdr:colOff>0</xdr:colOff>
      <xdr:row>0</xdr:row>
      <xdr:rowOff>0</xdr:rowOff>
    </xdr:from>
    <xdr:to>
      <xdr:col>6</xdr:col>
      <xdr:colOff>87486</xdr:colOff>
      <xdr:row>1</xdr:row>
      <xdr:rowOff>232481</xdr:rowOff>
    </xdr:to>
    <xdr:grpSp>
      <xdr:nvGrpSpPr>
        <xdr:cNvPr id="10" name="Group 9">
          <a:extLst>
            <a:ext uri="{FF2B5EF4-FFF2-40B4-BE49-F238E27FC236}">
              <a16:creationId xmlns:a16="http://schemas.microsoft.com/office/drawing/2014/main" id="{96C8A9BE-0B7C-4EAD-A92A-22E617126CF9}"/>
            </a:ext>
          </a:extLst>
        </xdr:cNvPr>
        <xdr:cNvGrpSpPr/>
      </xdr:nvGrpSpPr>
      <xdr:grpSpPr>
        <a:xfrm>
          <a:off x="5353050" y="0"/>
          <a:ext cx="573261" cy="461081"/>
          <a:chOff x="6648115" y="114299"/>
          <a:chExt cx="628985" cy="352425"/>
        </a:xfrm>
      </xdr:grpSpPr>
      <xdr:sp macro="" textlink="">
        <xdr:nvSpPr>
          <xdr:cNvPr id="11" name="Flowchart: Process 10">
            <a:hlinkClick xmlns:r="http://schemas.openxmlformats.org/officeDocument/2006/relationships" r:id="rId1"/>
            <a:extLst>
              <a:ext uri="{FF2B5EF4-FFF2-40B4-BE49-F238E27FC236}">
                <a16:creationId xmlns:a16="http://schemas.microsoft.com/office/drawing/2014/main" id="{17F7AF69-2EC4-9092-5894-196D6F8D7258}"/>
              </a:ext>
            </a:extLst>
          </xdr:cNvPr>
          <xdr:cNvSpPr/>
        </xdr:nvSpPr>
        <xdr:spPr>
          <a:xfrm>
            <a:off x="6648115" y="161924"/>
            <a:ext cx="619458" cy="257175"/>
          </a:xfrm>
          <a:prstGeom prst="flowChartProcess">
            <a:avLst/>
          </a:prstGeom>
        </xdr:spPr>
        <xdr:style>
          <a:lnRef idx="2">
            <a:schemeClr val="accent2">
              <a:shade val="15000"/>
            </a:schemeClr>
          </a:lnRef>
          <a:fillRef idx="1">
            <a:schemeClr val="accent2"/>
          </a:fillRef>
          <a:effectRef idx="0">
            <a:schemeClr val="accent2"/>
          </a:effectRef>
          <a:fontRef idx="minor">
            <a:schemeClr val="lt1"/>
          </a:fontRef>
        </xdr:style>
        <xdr:txBody>
          <a:bodyPr vertOverflow="clip" horzOverflow="clip" rtlCol="0" anchor="t"/>
          <a:lstStyle/>
          <a:p>
            <a:pPr algn="l"/>
            <a:endParaRPr lang="en-GB" sz="1100">
              <a:latin typeface="Bankinter Sans" pitchFamily="2" charset="0"/>
            </a:endParaRPr>
          </a:p>
        </xdr:txBody>
      </xdr:sp>
      <xdr:pic>
        <xdr:nvPicPr>
          <xdr:cNvPr id="12" name="Graphic 11" descr="Back with solid fill">
            <a:hlinkClick xmlns:r="http://schemas.openxmlformats.org/officeDocument/2006/relationships" r:id="rId1"/>
            <a:extLst>
              <a:ext uri="{FF2B5EF4-FFF2-40B4-BE49-F238E27FC236}">
                <a16:creationId xmlns:a16="http://schemas.microsoft.com/office/drawing/2014/main" id="{D065522A-7DA9-66C9-4FB1-C837FC264CB9}"/>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6654899" y="114299"/>
            <a:ext cx="622201" cy="352425"/>
          </a:xfrm>
          <a:prstGeom prst="rect">
            <a:avLst/>
          </a:prstGeom>
        </xdr:spPr>
      </xdr:pic>
    </xdr:grpSp>
    <xdr:clientData/>
  </xdr:twoCellAnchor>
  <xdr:twoCellAnchor editAs="oneCell">
    <xdr:from>
      <xdr:col>1</xdr:col>
      <xdr:colOff>0</xdr:colOff>
      <xdr:row>1</xdr:row>
      <xdr:rowOff>0</xdr:rowOff>
    </xdr:from>
    <xdr:to>
      <xdr:col>1</xdr:col>
      <xdr:colOff>1088830</xdr:colOff>
      <xdr:row>1</xdr:row>
      <xdr:rowOff>171615</xdr:rowOff>
    </xdr:to>
    <xdr:pic>
      <xdr:nvPicPr>
        <xdr:cNvPr id="2" name="Imagen 13">
          <a:extLst>
            <a:ext uri="{FF2B5EF4-FFF2-40B4-BE49-F238E27FC236}">
              <a16:creationId xmlns:a16="http://schemas.microsoft.com/office/drawing/2014/main" id="{A0955DA6-68CB-4C5E-B913-9863D0E91688}"/>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14325" y="238125"/>
          <a:ext cx="1097720" cy="16336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3</xdr:col>
      <xdr:colOff>0</xdr:colOff>
      <xdr:row>0</xdr:row>
      <xdr:rowOff>0</xdr:rowOff>
    </xdr:from>
    <xdr:to>
      <xdr:col>3</xdr:col>
      <xdr:colOff>589136</xdr:colOff>
      <xdr:row>1</xdr:row>
      <xdr:rowOff>232481</xdr:rowOff>
    </xdr:to>
    <xdr:grpSp>
      <xdr:nvGrpSpPr>
        <xdr:cNvPr id="8" name="Group 7">
          <a:extLst>
            <a:ext uri="{FF2B5EF4-FFF2-40B4-BE49-F238E27FC236}">
              <a16:creationId xmlns:a16="http://schemas.microsoft.com/office/drawing/2014/main" id="{B3E361AC-0514-41C6-B915-74408390E409}"/>
            </a:ext>
          </a:extLst>
        </xdr:cNvPr>
        <xdr:cNvGrpSpPr/>
      </xdr:nvGrpSpPr>
      <xdr:grpSpPr>
        <a:xfrm>
          <a:off x="3657600" y="0"/>
          <a:ext cx="589136" cy="461081"/>
          <a:chOff x="6648115" y="114299"/>
          <a:chExt cx="628985" cy="352425"/>
        </a:xfrm>
      </xdr:grpSpPr>
      <xdr:sp macro="" textlink="">
        <xdr:nvSpPr>
          <xdr:cNvPr id="9" name="Flowchart: Process 8">
            <a:hlinkClick xmlns:r="http://schemas.openxmlformats.org/officeDocument/2006/relationships" r:id="rId1"/>
            <a:extLst>
              <a:ext uri="{FF2B5EF4-FFF2-40B4-BE49-F238E27FC236}">
                <a16:creationId xmlns:a16="http://schemas.microsoft.com/office/drawing/2014/main" id="{A82B42E5-38DA-812C-8F8B-8C47CB751C82}"/>
              </a:ext>
            </a:extLst>
          </xdr:cNvPr>
          <xdr:cNvSpPr/>
        </xdr:nvSpPr>
        <xdr:spPr>
          <a:xfrm>
            <a:off x="6648115" y="161924"/>
            <a:ext cx="619458" cy="257175"/>
          </a:xfrm>
          <a:prstGeom prst="flowChartProcess">
            <a:avLst/>
          </a:prstGeom>
        </xdr:spPr>
        <xdr:style>
          <a:lnRef idx="2">
            <a:schemeClr val="accent2">
              <a:shade val="15000"/>
            </a:schemeClr>
          </a:lnRef>
          <a:fillRef idx="1">
            <a:schemeClr val="accent2"/>
          </a:fillRef>
          <a:effectRef idx="0">
            <a:schemeClr val="accent2"/>
          </a:effectRef>
          <a:fontRef idx="minor">
            <a:schemeClr val="lt1"/>
          </a:fontRef>
        </xdr:style>
        <xdr:txBody>
          <a:bodyPr vertOverflow="clip" horzOverflow="clip" rtlCol="0" anchor="t"/>
          <a:lstStyle/>
          <a:p>
            <a:pPr algn="l"/>
            <a:endParaRPr lang="en-GB" sz="1100">
              <a:latin typeface="Bankinter Sans" pitchFamily="2" charset="0"/>
            </a:endParaRPr>
          </a:p>
        </xdr:txBody>
      </xdr:sp>
      <xdr:pic>
        <xdr:nvPicPr>
          <xdr:cNvPr id="10" name="Graphic 9" descr="Back with solid fill">
            <a:hlinkClick xmlns:r="http://schemas.openxmlformats.org/officeDocument/2006/relationships" r:id="rId1"/>
            <a:extLst>
              <a:ext uri="{FF2B5EF4-FFF2-40B4-BE49-F238E27FC236}">
                <a16:creationId xmlns:a16="http://schemas.microsoft.com/office/drawing/2014/main" id="{288640E5-7CD0-E760-3E27-848040D946A2}"/>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6654899" y="114299"/>
            <a:ext cx="622201" cy="352425"/>
          </a:xfrm>
          <a:prstGeom prst="rect">
            <a:avLst/>
          </a:prstGeom>
        </xdr:spPr>
      </xdr:pic>
    </xdr:grpSp>
    <xdr:clientData/>
  </xdr:twoCellAnchor>
  <xdr:twoCellAnchor editAs="oneCell">
    <xdr:from>
      <xdr:col>1</xdr:col>
      <xdr:colOff>0</xdr:colOff>
      <xdr:row>1</xdr:row>
      <xdr:rowOff>0</xdr:rowOff>
    </xdr:from>
    <xdr:to>
      <xdr:col>1</xdr:col>
      <xdr:colOff>1084385</xdr:colOff>
      <xdr:row>1</xdr:row>
      <xdr:rowOff>172885</xdr:rowOff>
    </xdr:to>
    <xdr:pic>
      <xdr:nvPicPr>
        <xdr:cNvPr id="2" name="Imagen 13">
          <a:extLst>
            <a:ext uri="{FF2B5EF4-FFF2-40B4-BE49-F238E27FC236}">
              <a16:creationId xmlns:a16="http://schemas.microsoft.com/office/drawing/2014/main" id="{358222D2-0BA1-42F5-9544-2ED245F31A52}"/>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14325" y="238125"/>
          <a:ext cx="1097720" cy="16336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5</xdr:col>
      <xdr:colOff>0</xdr:colOff>
      <xdr:row>0</xdr:row>
      <xdr:rowOff>0</xdr:rowOff>
    </xdr:from>
    <xdr:to>
      <xdr:col>5</xdr:col>
      <xdr:colOff>589136</xdr:colOff>
      <xdr:row>1</xdr:row>
      <xdr:rowOff>232481</xdr:rowOff>
    </xdr:to>
    <xdr:grpSp>
      <xdr:nvGrpSpPr>
        <xdr:cNvPr id="9" name="Group 8">
          <a:extLst>
            <a:ext uri="{FF2B5EF4-FFF2-40B4-BE49-F238E27FC236}">
              <a16:creationId xmlns:a16="http://schemas.microsoft.com/office/drawing/2014/main" id="{486C07D8-1F3E-4119-BF86-0964AC55FFBA}"/>
            </a:ext>
          </a:extLst>
        </xdr:cNvPr>
        <xdr:cNvGrpSpPr/>
      </xdr:nvGrpSpPr>
      <xdr:grpSpPr>
        <a:xfrm>
          <a:off x="6286500" y="0"/>
          <a:ext cx="589136" cy="461081"/>
          <a:chOff x="6648115" y="114299"/>
          <a:chExt cx="628985" cy="352425"/>
        </a:xfrm>
      </xdr:grpSpPr>
      <xdr:sp macro="" textlink="">
        <xdr:nvSpPr>
          <xdr:cNvPr id="10" name="Flowchart: Process 9">
            <a:hlinkClick xmlns:r="http://schemas.openxmlformats.org/officeDocument/2006/relationships" r:id="rId1"/>
            <a:extLst>
              <a:ext uri="{FF2B5EF4-FFF2-40B4-BE49-F238E27FC236}">
                <a16:creationId xmlns:a16="http://schemas.microsoft.com/office/drawing/2014/main" id="{52E04E36-4F00-AEDD-1006-781EFDA25189}"/>
              </a:ext>
            </a:extLst>
          </xdr:cNvPr>
          <xdr:cNvSpPr/>
        </xdr:nvSpPr>
        <xdr:spPr>
          <a:xfrm>
            <a:off x="6648115" y="161924"/>
            <a:ext cx="619458" cy="257175"/>
          </a:xfrm>
          <a:prstGeom prst="flowChartProcess">
            <a:avLst/>
          </a:prstGeom>
        </xdr:spPr>
        <xdr:style>
          <a:lnRef idx="2">
            <a:schemeClr val="accent2">
              <a:shade val="15000"/>
            </a:schemeClr>
          </a:lnRef>
          <a:fillRef idx="1">
            <a:schemeClr val="accent2"/>
          </a:fillRef>
          <a:effectRef idx="0">
            <a:schemeClr val="accent2"/>
          </a:effectRef>
          <a:fontRef idx="minor">
            <a:schemeClr val="lt1"/>
          </a:fontRef>
        </xdr:style>
        <xdr:txBody>
          <a:bodyPr vertOverflow="clip" horzOverflow="clip" rtlCol="0" anchor="t"/>
          <a:lstStyle/>
          <a:p>
            <a:pPr algn="l"/>
            <a:endParaRPr lang="en-GB" sz="1100">
              <a:latin typeface="Bankinter Sans" pitchFamily="2" charset="0"/>
            </a:endParaRPr>
          </a:p>
        </xdr:txBody>
      </xdr:sp>
      <xdr:pic>
        <xdr:nvPicPr>
          <xdr:cNvPr id="11" name="Graphic 10" descr="Back with solid fill">
            <a:hlinkClick xmlns:r="http://schemas.openxmlformats.org/officeDocument/2006/relationships" r:id="rId1"/>
            <a:extLst>
              <a:ext uri="{FF2B5EF4-FFF2-40B4-BE49-F238E27FC236}">
                <a16:creationId xmlns:a16="http://schemas.microsoft.com/office/drawing/2014/main" id="{068C22CC-233F-B8AA-9712-472D63BCB760}"/>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6654899" y="114299"/>
            <a:ext cx="622201" cy="352425"/>
          </a:xfrm>
          <a:prstGeom prst="rect">
            <a:avLst/>
          </a:prstGeom>
        </xdr:spPr>
      </xdr:pic>
    </xdr:grpSp>
    <xdr:clientData/>
  </xdr:twoCellAnchor>
  <xdr:twoCellAnchor editAs="oneCell">
    <xdr:from>
      <xdr:col>1</xdr:col>
      <xdr:colOff>0</xdr:colOff>
      <xdr:row>1</xdr:row>
      <xdr:rowOff>0</xdr:rowOff>
    </xdr:from>
    <xdr:to>
      <xdr:col>1</xdr:col>
      <xdr:colOff>1088830</xdr:colOff>
      <xdr:row>1</xdr:row>
      <xdr:rowOff>171615</xdr:rowOff>
    </xdr:to>
    <xdr:pic>
      <xdr:nvPicPr>
        <xdr:cNvPr id="2" name="Imagen 13">
          <a:extLst>
            <a:ext uri="{FF2B5EF4-FFF2-40B4-BE49-F238E27FC236}">
              <a16:creationId xmlns:a16="http://schemas.microsoft.com/office/drawing/2014/main" id="{8AB61993-F58A-4FF4-81E6-3FA17857DA65}"/>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14325" y="238125"/>
          <a:ext cx="1097720" cy="16336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customProperty" Target="../customProperty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customProperty" Target="../customProperty4.bin"/><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customProperty" Target="../customProperty5.bin"/><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customProperty" Target="../customProperty6.bin"/><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customProperty" Target="../customProperty7.bin"/><Relationship Id="rId1"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2.bin"/><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customProperty" Target="../customProperty3.bin"/><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50"/>
  <sheetViews>
    <sheetView showRuler="0" workbookViewId="0"/>
  </sheetViews>
  <sheetFormatPr defaultColWidth="13.28515625" defaultRowHeight="13.15"/>
  <sheetData>
    <row r="1" ht="15" customHeight="1"/>
    <row r="2" ht="15" customHeight="1"/>
    <row r="3" ht="15" customHeight="1"/>
    <row r="4" ht="15" customHeight="1"/>
    <row r="5" ht="15" customHeight="1"/>
    <row r="6" ht="15" customHeight="1"/>
    <row r="7" ht="15" customHeight="1"/>
    <row r="8" ht="15" customHeight="1"/>
    <row r="9" ht="15" customHeight="1"/>
    <row r="10" ht="15" customHeight="1"/>
    <row r="11" ht="15" customHeight="1"/>
    <row r="12" ht="15" customHeight="1"/>
    <row r="13" ht="15" customHeight="1"/>
    <row r="14" ht="15" customHeight="1"/>
    <row r="15" ht="15" customHeight="1"/>
    <row r="16"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sheetData>
  <pageMargins left="0.75" right="0.75" top="1" bottom="1" header="0.5" footer="0.5"/>
  <customProperties>
    <customPr name="WORKBKFUNCTIONCACHE" r:id="rId1"/>
  </customPropertie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6">
    <pageSetUpPr fitToPage="1"/>
  </sheetPr>
  <dimension ref="A1:O55"/>
  <sheetViews>
    <sheetView showRuler="0" zoomScale="85" zoomScaleNormal="85" workbookViewId="0">
      <selection activeCell="A2" sqref="A2"/>
    </sheetView>
  </sheetViews>
  <sheetFormatPr defaultColWidth="13.28515625" defaultRowHeight="13.15"/>
  <cols>
    <col min="1" max="1" width="4.42578125" style="18" customWidth="1"/>
    <col min="2" max="2" width="37.5703125" style="18" customWidth="1"/>
    <col min="3" max="3" width="12.85546875" style="18" customWidth="1"/>
    <col min="4" max="4" width="12.5703125" style="18" customWidth="1"/>
    <col min="5" max="5" width="12.85546875" style="18" customWidth="1"/>
    <col min="6" max="6" width="7.28515625" style="18" bestFit="1" customWidth="1"/>
    <col min="7" max="9" width="13.28515625" style="491" customWidth="1"/>
    <col min="10" max="11" width="13.28515625" style="102" customWidth="1"/>
    <col min="12" max="12" width="13.28515625" style="102"/>
    <col min="13" max="14" width="48.5703125" style="62" bestFit="1" customWidth="1"/>
    <col min="15" max="15" width="34.85546875" style="62" bestFit="1" customWidth="1"/>
    <col min="16" max="16384" width="13.28515625" style="18"/>
  </cols>
  <sheetData>
    <row r="1" spans="1:15" ht="18.399999999999999" customHeight="1">
      <c r="A1" s="19"/>
      <c r="B1" s="19"/>
      <c r="C1" s="19"/>
      <c r="D1" s="19"/>
      <c r="E1" s="19"/>
      <c r="F1" s="19"/>
      <c r="G1" s="84"/>
      <c r="H1" s="84"/>
      <c r="I1" s="84"/>
      <c r="J1" s="31"/>
      <c r="M1" s="64"/>
      <c r="N1" s="64"/>
    </row>
    <row r="2" spans="1:15" ht="53.25" customHeight="1">
      <c r="A2" s="19"/>
      <c r="B2" s="46" t="str">
        <f>IF(Index!$AJ$5=1,'2.5 Solvency_ratings'!N2,M2)</f>
        <v>2.5  SOLVENCIA</v>
      </c>
      <c r="C2" s="49"/>
      <c r="D2" s="49"/>
      <c r="E2" s="24"/>
      <c r="F2" s="19"/>
      <c r="G2" s="84"/>
      <c r="H2" s="84"/>
      <c r="I2" s="84"/>
      <c r="J2" s="31"/>
      <c r="M2" s="59" t="s">
        <v>447</v>
      </c>
      <c r="N2" s="59" t="s">
        <v>448</v>
      </c>
    </row>
    <row r="3" spans="1:15" s="126" customFormat="1" ht="13.35" customHeight="1">
      <c r="A3" s="41"/>
      <c r="B3" s="145"/>
      <c r="C3" s="194"/>
      <c r="D3" s="194"/>
      <c r="E3" s="668" t="s">
        <v>159</v>
      </c>
      <c r="F3" s="669"/>
      <c r="G3" s="280"/>
      <c r="H3" s="280"/>
      <c r="I3" s="280"/>
      <c r="J3" s="279"/>
      <c r="K3" s="300"/>
      <c r="L3" s="300"/>
      <c r="M3" s="81"/>
      <c r="N3" s="81"/>
      <c r="O3" s="274"/>
    </row>
    <row r="4" spans="1:15" s="126" customFormat="1" ht="13.35" customHeight="1" thickBot="1">
      <c r="A4" s="41"/>
      <c r="B4" s="240" t="str">
        <f>IF(Index!$AJ$5=1,'2.5 Solvency_ratings'!N4,M4)</f>
        <v>Miles de Euros</v>
      </c>
      <c r="C4" s="241">
        <f>'2.4 Asset quality'!C4</f>
        <v>46022</v>
      </c>
      <c r="D4" s="242">
        <f>'2.4 Asset quality'!D4</f>
        <v>45657</v>
      </c>
      <c r="E4" s="243" t="s">
        <v>160</v>
      </c>
      <c r="F4" s="244" t="s">
        <v>250</v>
      </c>
      <c r="G4" s="280"/>
      <c r="H4" s="280"/>
      <c r="I4" s="280"/>
      <c r="J4" s="279"/>
      <c r="K4" s="300"/>
      <c r="L4" s="300"/>
      <c r="M4" s="216" t="s">
        <v>162</v>
      </c>
      <c r="N4" s="216" t="s">
        <v>163</v>
      </c>
      <c r="O4" s="274"/>
    </row>
    <row r="5" spans="1:15" s="126" customFormat="1" ht="13.35" customHeight="1">
      <c r="A5" s="41"/>
      <c r="B5" s="266" t="str">
        <f>IF(Index!$AJ$5=1,'2.5 Solvency_ratings'!N5,M5)</f>
        <v>Instrumentos de CET1</v>
      </c>
      <c r="C5" s="318">
        <v>6243751</v>
      </c>
      <c r="D5" s="318">
        <v>5741205</v>
      </c>
      <c r="E5" s="318">
        <v>502546</v>
      </c>
      <c r="F5" s="520">
        <v>8.7533192073789383</v>
      </c>
      <c r="G5" s="280"/>
      <c r="H5" s="280"/>
      <c r="I5" s="280"/>
      <c r="J5" s="279"/>
      <c r="K5" s="300"/>
      <c r="L5" s="300"/>
      <c r="M5" s="70" t="s">
        <v>449</v>
      </c>
      <c r="N5" s="81" t="s">
        <v>450</v>
      </c>
      <c r="O5" s="81"/>
    </row>
    <row r="6" spans="1:15" s="126" customFormat="1" ht="13.35" customHeight="1">
      <c r="A6" s="41"/>
      <c r="B6" s="107" t="str">
        <f>IF(Index!$AJ$5=1,'2.5 Solvency_ratings'!N6,M6)</f>
        <v xml:space="preserve">   Capital</v>
      </c>
      <c r="C6" s="319">
        <v>269659.84578999999</v>
      </c>
      <c r="D6" s="319">
        <v>269659.84620000003</v>
      </c>
      <c r="E6" s="319">
        <v>-4.1000003693625331E-4</v>
      </c>
      <c r="F6" s="514">
        <v>-1.520434142175422E-7</v>
      </c>
      <c r="G6" s="280"/>
      <c r="H6" s="280"/>
      <c r="I6" s="280"/>
      <c r="J6" s="279"/>
      <c r="K6" s="300"/>
      <c r="L6" s="300"/>
      <c r="M6" s="70" t="s">
        <v>451</v>
      </c>
      <c r="N6" s="70" t="s">
        <v>451</v>
      </c>
      <c r="O6" s="70"/>
    </row>
    <row r="7" spans="1:15" s="126" customFormat="1" ht="13.35" customHeight="1">
      <c r="A7" s="41"/>
      <c r="B7" s="107" t="str">
        <f>IF(Index!$AJ$5=1,'2.5 Solvency_ratings'!N7,M7)</f>
        <v xml:space="preserve">   Reservas y otros</v>
      </c>
      <c r="C7" s="319">
        <v>5974091</v>
      </c>
      <c r="D7" s="319">
        <v>5471545</v>
      </c>
      <c r="E7" s="319">
        <v>502546</v>
      </c>
      <c r="F7" s="514">
        <v>9.1847183930681364</v>
      </c>
      <c r="G7" s="280"/>
      <c r="H7" s="280"/>
      <c r="I7" s="280"/>
      <c r="J7" s="279"/>
      <c r="K7" s="300"/>
      <c r="L7" s="300"/>
      <c r="M7" s="70" t="s">
        <v>452</v>
      </c>
      <c r="N7" s="70" t="s">
        <v>453</v>
      </c>
      <c r="O7" s="70"/>
    </row>
    <row r="8" spans="1:15" s="126" customFormat="1" ht="13.35" customHeight="1">
      <c r="A8" s="41"/>
      <c r="B8" s="320" t="str">
        <f>IF(Index!$AJ$5=1,'2.5 Solvency_ratings'!N8,M8)</f>
        <v>Deducciones</v>
      </c>
      <c r="C8" s="321">
        <v>-462320</v>
      </c>
      <c r="D8" s="321">
        <v>-468968</v>
      </c>
      <c r="E8" s="321">
        <v>6648</v>
      </c>
      <c r="F8" s="515">
        <v>-1.4175807304549564</v>
      </c>
      <c r="G8" s="280"/>
      <c r="H8" s="280"/>
      <c r="I8" s="280"/>
      <c r="J8" s="279"/>
      <c r="K8" s="300"/>
      <c r="L8" s="300"/>
      <c r="M8" s="70" t="s">
        <v>454</v>
      </c>
      <c r="N8" s="81" t="s">
        <v>455</v>
      </c>
      <c r="O8" s="81"/>
    </row>
    <row r="9" spans="1:15" s="126" customFormat="1" ht="13.35" customHeight="1">
      <c r="A9" s="41"/>
      <c r="B9" s="444" t="str">
        <f>IF(Index!$AJ$5=1,'2.5 Solvency_ratings'!N9,M9)</f>
        <v>CET1</v>
      </c>
      <c r="C9" s="517">
        <v>5781431</v>
      </c>
      <c r="D9" s="517">
        <v>5272237</v>
      </c>
      <c r="E9" s="517">
        <v>509194</v>
      </c>
      <c r="F9" s="521">
        <v>9.6580256160715088</v>
      </c>
      <c r="G9" s="280"/>
      <c r="H9" s="280"/>
      <c r="I9" s="280"/>
      <c r="J9" s="279"/>
      <c r="K9" s="300"/>
      <c r="L9" s="300"/>
      <c r="M9" s="155" t="s">
        <v>207</v>
      </c>
      <c r="N9" s="155" t="s">
        <v>207</v>
      </c>
      <c r="O9" s="155"/>
    </row>
    <row r="10" spans="1:15" s="126" customFormat="1" ht="7.5" customHeight="1">
      <c r="A10" s="41"/>
      <c r="B10" s="49"/>
      <c r="C10" s="38"/>
      <c r="D10" s="38"/>
      <c r="E10" s="49"/>
      <c r="F10" s="41"/>
      <c r="G10" s="280"/>
      <c r="H10" s="280"/>
      <c r="I10" s="280"/>
      <c r="J10" s="279"/>
      <c r="K10" s="300"/>
      <c r="L10" s="300"/>
      <c r="M10" s="155"/>
      <c r="N10" s="155"/>
      <c r="O10" s="155"/>
    </row>
    <row r="11" spans="1:15" s="126" customFormat="1" ht="13.35" customHeight="1">
      <c r="A11" s="41"/>
      <c r="B11" s="248" t="str">
        <f>IF(Index!$AJ$5=1,'2.5 Solvency_ratings'!N11,M11)</f>
        <v>Instumentos de AT1</v>
      </c>
      <c r="C11" s="319">
        <v>798741</v>
      </c>
      <c r="D11" s="319">
        <v>655396</v>
      </c>
      <c r="E11" s="321">
        <v>143345</v>
      </c>
      <c r="F11" s="515">
        <v>21.871509743727458</v>
      </c>
      <c r="G11" s="280"/>
      <c r="H11" s="280"/>
      <c r="I11" s="280"/>
      <c r="J11" s="279"/>
      <c r="K11" s="300"/>
      <c r="L11" s="300"/>
      <c r="M11" s="70" t="s">
        <v>456</v>
      </c>
      <c r="N11" s="81" t="s">
        <v>457</v>
      </c>
      <c r="O11" s="81"/>
    </row>
    <row r="12" spans="1:15" s="126" customFormat="1" ht="13.35" customHeight="1">
      <c r="A12" s="41"/>
      <c r="B12" s="444" t="str">
        <f>IF(Index!$AJ$5=1,'2.5 Solvency_ratings'!N12,M12)</f>
        <v>TIER 1</v>
      </c>
      <c r="C12" s="517">
        <v>6580172</v>
      </c>
      <c r="D12" s="517">
        <v>5927633</v>
      </c>
      <c r="E12" s="517">
        <v>652539</v>
      </c>
      <c r="F12" s="521">
        <v>11.008424441931544</v>
      </c>
      <c r="G12" s="280"/>
      <c r="H12" s="280"/>
      <c r="I12" s="280"/>
      <c r="J12" s="279"/>
      <c r="K12" s="300"/>
      <c r="L12" s="300"/>
      <c r="M12" s="155" t="s">
        <v>458</v>
      </c>
      <c r="N12" s="155" t="s">
        <v>459</v>
      </c>
      <c r="O12" s="155"/>
    </row>
    <row r="13" spans="1:15" s="126" customFormat="1" ht="7.5" customHeight="1">
      <c r="A13" s="41"/>
      <c r="B13" s="49"/>
      <c r="C13" s="38"/>
      <c r="D13" s="38"/>
      <c r="E13" s="49"/>
      <c r="F13" s="41"/>
      <c r="G13" s="280"/>
      <c r="H13" s="280"/>
      <c r="I13" s="280"/>
      <c r="J13" s="279"/>
      <c r="K13" s="300"/>
      <c r="L13" s="300"/>
      <c r="M13" s="155"/>
      <c r="N13" s="155"/>
      <c r="O13" s="155"/>
    </row>
    <row r="14" spans="1:15" s="126" customFormat="1" ht="13.35" customHeight="1">
      <c r="A14" s="41"/>
      <c r="B14" s="248" t="str">
        <f>IF(Index!$AJ$5=1,'2.5 Solvency_ratings'!N14,M14)</f>
        <v>Instrumentos de T2</v>
      </c>
      <c r="C14" s="319">
        <v>1281781</v>
      </c>
      <c r="D14" s="319">
        <v>982324</v>
      </c>
      <c r="E14" s="321">
        <v>299457</v>
      </c>
      <c r="F14" s="515">
        <v>30.484544814134644</v>
      </c>
      <c r="G14" s="280"/>
      <c r="H14" s="280"/>
      <c r="I14" s="280"/>
      <c r="J14" s="279"/>
      <c r="K14" s="300"/>
      <c r="L14" s="300"/>
      <c r="M14" s="70" t="s">
        <v>460</v>
      </c>
      <c r="N14" s="81" t="s">
        <v>461</v>
      </c>
      <c r="O14" s="81"/>
    </row>
    <row r="15" spans="1:15" s="126" customFormat="1" ht="13.35" customHeight="1">
      <c r="A15" s="41"/>
      <c r="B15" s="444" t="str">
        <f>IF(Index!$AJ$5=1,'2.5 Solvency_ratings'!N15,M15)</f>
        <v>TIER 2</v>
      </c>
      <c r="C15" s="517">
        <v>1281781</v>
      </c>
      <c r="D15" s="517">
        <v>982324</v>
      </c>
      <c r="E15" s="517">
        <v>299457</v>
      </c>
      <c r="F15" s="521">
        <v>30.484544814134644</v>
      </c>
      <c r="G15" s="280"/>
      <c r="H15" s="280"/>
      <c r="I15" s="280"/>
      <c r="J15" s="279"/>
      <c r="K15" s="300"/>
      <c r="L15" s="300"/>
      <c r="M15" s="155" t="s">
        <v>462</v>
      </c>
      <c r="N15" s="155" t="s">
        <v>463</v>
      </c>
      <c r="O15" s="155"/>
    </row>
    <row r="16" spans="1:15" s="126" customFormat="1" ht="7.5" customHeight="1">
      <c r="A16" s="41"/>
      <c r="B16" s="49"/>
      <c r="C16" s="38"/>
      <c r="D16" s="38"/>
      <c r="E16" s="49"/>
      <c r="F16" s="41"/>
      <c r="G16" s="280"/>
      <c r="H16" s="280"/>
      <c r="I16" s="280"/>
      <c r="J16" s="279"/>
      <c r="K16" s="300"/>
      <c r="L16" s="300"/>
      <c r="M16" s="155"/>
      <c r="N16" s="155"/>
      <c r="O16" s="155"/>
    </row>
    <row r="17" spans="1:15" s="126" customFormat="1" ht="13.35" customHeight="1">
      <c r="A17" s="41"/>
      <c r="B17" s="248" t="str">
        <f>IF(Index!$AJ$5=1,'2.5 Solvency_ratings'!N17,M17)</f>
        <v>Capital total</v>
      </c>
      <c r="C17" s="319">
        <v>7861953</v>
      </c>
      <c r="D17" s="319">
        <v>6909957</v>
      </c>
      <c r="E17" s="321">
        <v>951996</v>
      </c>
      <c r="F17" s="515">
        <v>13.777162433861745</v>
      </c>
      <c r="G17" s="280"/>
      <c r="H17" s="280"/>
      <c r="I17" s="280"/>
      <c r="J17" s="279"/>
      <c r="K17" s="300"/>
      <c r="L17" s="300"/>
      <c r="M17" s="155" t="s">
        <v>464</v>
      </c>
      <c r="N17" s="155" t="s">
        <v>465</v>
      </c>
      <c r="O17" s="155"/>
    </row>
    <row r="18" spans="1:15" s="126" customFormat="1" ht="7.5" customHeight="1">
      <c r="A18" s="41"/>
      <c r="B18" s="248"/>
      <c r="C18" s="38"/>
      <c r="D18" s="38"/>
      <c r="E18" s="49"/>
      <c r="F18" s="41"/>
      <c r="G18" s="280"/>
      <c r="H18" s="280"/>
      <c r="I18" s="280"/>
      <c r="J18" s="279"/>
      <c r="K18" s="300"/>
      <c r="L18" s="300"/>
      <c r="M18" s="155"/>
      <c r="N18" s="155"/>
      <c r="O18" s="155"/>
    </row>
    <row r="19" spans="1:15" s="126" customFormat="1" ht="13.35" customHeight="1">
      <c r="A19" s="41"/>
      <c r="B19" s="248" t="str">
        <f>IF(Index!$AJ$5=1,'2.5 Solvency_ratings'!N19,M19)</f>
        <v>Elegibles MREL Subordinado</v>
      </c>
      <c r="C19" s="319">
        <v>9913325</v>
      </c>
      <c r="D19" s="319">
        <v>8954131</v>
      </c>
      <c r="E19" s="321">
        <v>959194</v>
      </c>
      <c r="F19" s="515">
        <v>10.712306978756509</v>
      </c>
      <c r="G19" s="280"/>
      <c r="H19" s="280"/>
      <c r="I19" s="280"/>
      <c r="J19" s="279"/>
      <c r="K19" s="300"/>
      <c r="L19" s="300"/>
      <c r="M19" s="155" t="s">
        <v>466</v>
      </c>
      <c r="N19" s="155" t="s">
        <v>467</v>
      </c>
      <c r="O19" s="155"/>
    </row>
    <row r="20" spans="1:15" s="126" customFormat="1" ht="7.5" customHeight="1">
      <c r="A20" s="41"/>
      <c r="B20" s="248"/>
      <c r="C20" s="38"/>
      <c r="D20" s="38"/>
      <c r="E20" s="49"/>
      <c r="F20" s="41"/>
      <c r="G20" s="280"/>
      <c r="H20" s="280"/>
      <c r="I20" s="280"/>
      <c r="J20" s="279"/>
      <c r="K20" s="300"/>
      <c r="L20" s="300"/>
      <c r="M20" s="155"/>
      <c r="N20" s="155"/>
      <c r="O20" s="155"/>
    </row>
    <row r="21" spans="1:15" s="126" customFormat="1" ht="13.35" customHeight="1">
      <c r="A21" s="41"/>
      <c r="B21" s="248" t="str">
        <f>IF(Index!$AJ$5=1,'2.5 Solvency_ratings'!N21,M21)</f>
        <v>Elegible MREL total</v>
      </c>
      <c r="C21" s="321">
        <v>11668210</v>
      </c>
      <c r="D21" s="319">
        <v>10211541</v>
      </c>
      <c r="E21" s="321">
        <v>1456669</v>
      </c>
      <c r="F21" s="515">
        <v>14.264928280658129</v>
      </c>
      <c r="G21" s="280"/>
      <c r="H21" s="280"/>
      <c r="I21" s="280"/>
      <c r="J21" s="279"/>
      <c r="K21" s="300"/>
      <c r="L21" s="300"/>
      <c r="M21" s="155" t="s">
        <v>468</v>
      </c>
      <c r="N21" s="155" t="s">
        <v>469</v>
      </c>
      <c r="O21" s="155"/>
    </row>
    <row r="22" spans="1:15" s="126" customFormat="1" ht="7.5" customHeight="1">
      <c r="A22" s="41"/>
      <c r="B22" s="49"/>
      <c r="C22" s="322"/>
      <c r="D22" s="38"/>
      <c r="E22" s="321"/>
      <c r="F22" s="515"/>
      <c r="G22" s="280"/>
      <c r="H22" s="280"/>
      <c r="I22" s="280"/>
      <c r="J22" s="279"/>
      <c r="K22" s="300"/>
      <c r="L22" s="300"/>
      <c r="M22" s="155"/>
      <c r="N22" s="155"/>
      <c r="O22" s="155"/>
    </row>
    <row r="23" spans="1:15" s="126" customFormat="1" ht="13.35" customHeight="1">
      <c r="A23" s="41"/>
      <c r="B23" s="323" t="str">
        <f>IF(Index!$AJ$5=1,'2.5 Solvency_ratings'!N23,M23)</f>
        <v>Activos ponderados por riesgo</v>
      </c>
      <c r="C23" s="324">
        <v>45453891</v>
      </c>
      <c r="D23" s="324">
        <v>42475608</v>
      </c>
      <c r="E23" s="324">
        <v>2978283</v>
      </c>
      <c r="F23" s="522">
        <v>7.0117489548354435</v>
      </c>
      <c r="G23" s="280"/>
      <c r="H23" s="280"/>
      <c r="I23" s="280"/>
      <c r="J23" s="279"/>
      <c r="K23" s="300"/>
      <c r="L23" s="300"/>
      <c r="M23" s="155" t="s">
        <v>470</v>
      </c>
      <c r="N23" s="155" t="s">
        <v>471</v>
      </c>
      <c r="O23" s="155"/>
    </row>
    <row r="24" spans="1:15" s="126" customFormat="1" ht="7.5" customHeight="1">
      <c r="A24" s="41"/>
      <c r="B24" s="49"/>
      <c r="C24" s="41"/>
      <c r="D24" s="272"/>
      <c r="E24" s="41"/>
      <c r="F24" s="41"/>
      <c r="G24" s="280"/>
      <c r="H24" s="280"/>
      <c r="I24" s="280"/>
      <c r="J24" s="279"/>
      <c r="K24" s="300"/>
      <c r="L24" s="300"/>
      <c r="M24" s="155"/>
      <c r="N24" s="155"/>
      <c r="O24" s="155"/>
    </row>
    <row r="25" spans="1:15" s="126" customFormat="1" ht="13.35" customHeight="1">
      <c r="A25" s="41"/>
      <c r="B25" s="325" t="str">
        <f>IF(Index!$AJ$5=1,'2.5 Solvency_ratings'!N25,M25)</f>
        <v>CET1 (%)*</v>
      </c>
      <c r="C25" s="326">
        <v>0.12719330684635549</v>
      </c>
      <c r="D25" s="326">
        <v>0.12412387176040758</v>
      </c>
      <c r="E25" s="518">
        <v>3.0694350859479108E-3</v>
      </c>
      <c r="F25" s="523">
        <v>2.4728805526407887</v>
      </c>
      <c r="G25" s="280"/>
      <c r="H25" s="280"/>
      <c r="I25" s="280"/>
      <c r="J25" s="279"/>
      <c r="K25" s="300"/>
      <c r="L25" s="300"/>
      <c r="M25" s="155" t="s">
        <v>472</v>
      </c>
      <c r="N25" s="155" t="s">
        <v>472</v>
      </c>
      <c r="O25" s="155"/>
    </row>
    <row r="26" spans="1:15" s="126" customFormat="1" ht="13.35" customHeight="1">
      <c r="A26" s="41"/>
      <c r="B26" s="41" t="str">
        <f>IF(Index!$AJ$5=1,'2.5 Solvency_ratings'!N26,M26)</f>
        <v>TIER 1 (%)*</v>
      </c>
      <c r="C26" s="328">
        <v>0.14476587126715296</v>
      </c>
      <c r="D26" s="328">
        <v>0.1395538098325374</v>
      </c>
      <c r="E26" s="516">
        <v>5.2120614346155558E-3</v>
      </c>
      <c r="F26" s="514">
        <v>3.7348041166844217</v>
      </c>
      <c r="G26" s="280"/>
      <c r="H26" s="280"/>
      <c r="I26" s="280"/>
      <c r="J26" s="279"/>
      <c r="K26" s="300"/>
      <c r="L26" s="300"/>
      <c r="M26" s="155" t="s">
        <v>473</v>
      </c>
      <c r="N26" s="155" t="s">
        <v>473</v>
      </c>
      <c r="O26" s="155"/>
    </row>
    <row r="27" spans="1:15" s="126" customFormat="1" ht="13.35" customHeight="1">
      <c r="A27" s="41"/>
      <c r="B27" s="41" t="str">
        <f>IF(Index!$AJ$5=1,'2.5 Solvency_ratings'!N27,M27)</f>
        <v>TIER 2 (%)*</v>
      </c>
      <c r="C27" s="328">
        <v>2.8199584660461342E-2</v>
      </c>
      <c r="D27" s="328">
        <v>2.3126782251419002E-2</v>
      </c>
      <c r="E27" s="516">
        <v>5.0728024090423394E-3</v>
      </c>
      <c r="F27" s="514">
        <v>21.934752331276371</v>
      </c>
      <c r="G27" s="280"/>
      <c r="H27" s="280"/>
      <c r="I27" s="280"/>
      <c r="J27" s="279"/>
      <c r="K27" s="300"/>
      <c r="L27" s="300"/>
      <c r="M27" s="155" t="s">
        <v>474</v>
      </c>
      <c r="N27" s="155" t="s">
        <v>474</v>
      </c>
      <c r="O27" s="155"/>
    </row>
    <row r="28" spans="1:15" s="126" customFormat="1" ht="13.35" customHeight="1">
      <c r="A28" s="41"/>
      <c r="B28" s="41" t="str">
        <f>IF(Index!$AJ$5=1,'2.5 Solvency_ratings'!N28,M28)</f>
        <v>Capital Total (%)*</v>
      </c>
      <c r="C28" s="328">
        <v>0.17296545592761431</v>
      </c>
      <c r="D28" s="328">
        <v>0.16268059208395641</v>
      </c>
      <c r="E28" s="516">
        <v>1.0284863843657899E-2</v>
      </c>
      <c r="F28" s="514">
        <v>6.3221209806945335</v>
      </c>
      <c r="G28" s="280"/>
      <c r="H28" s="280"/>
      <c r="I28" s="280"/>
      <c r="J28" s="279"/>
      <c r="K28" s="300"/>
      <c r="L28" s="300"/>
      <c r="M28" s="155" t="s">
        <v>475</v>
      </c>
      <c r="N28" s="155" t="s">
        <v>476</v>
      </c>
      <c r="O28" s="155"/>
    </row>
    <row r="29" spans="1:15" s="126" customFormat="1" ht="7.5" customHeight="1">
      <c r="A29" s="41"/>
      <c r="B29" s="41"/>
      <c r="C29" s="329"/>
      <c r="D29" s="329"/>
      <c r="E29" s="516"/>
      <c r="F29" s="514"/>
      <c r="G29" s="280"/>
      <c r="H29" s="280"/>
      <c r="I29" s="280"/>
      <c r="J29" s="279"/>
      <c r="K29" s="300"/>
      <c r="L29" s="300"/>
      <c r="M29" s="155"/>
      <c r="N29" s="155"/>
      <c r="O29" s="155"/>
    </row>
    <row r="30" spans="1:15" s="126" customFormat="1" ht="13.35" customHeight="1">
      <c r="A30" s="41"/>
      <c r="B30" s="41" t="str">
        <f>IF(Index!$AJ$5=1,'2.5 Solvency_ratings'!N30,M30)</f>
        <v>MREL Subordinado (%TREA)</v>
      </c>
      <c r="C30" s="328">
        <v>0.21809628061092481</v>
      </c>
      <c r="D30" s="328">
        <v>0.21080641909034925</v>
      </c>
      <c r="E30" s="516">
        <v>7.2898615205755635E-3</v>
      </c>
      <c r="F30" s="514">
        <v>3.4580832747086374</v>
      </c>
      <c r="G30" s="280"/>
      <c r="H30" s="280"/>
      <c r="I30" s="280"/>
      <c r="J30" s="279"/>
      <c r="K30" s="300"/>
      <c r="L30" s="300"/>
      <c r="M30" s="155" t="s">
        <v>477</v>
      </c>
      <c r="N30" s="155" t="s">
        <v>478</v>
      </c>
      <c r="O30" s="155"/>
    </row>
    <row r="31" spans="1:15" s="126" customFormat="1" ht="13.35" customHeight="1">
      <c r="A31" s="41"/>
      <c r="B31" s="41" t="str">
        <f>IF(Index!$AJ$5=1,'2.5 Solvency_ratings'!N31,M31)</f>
        <v>MREL Total (%TREA)</v>
      </c>
      <c r="C31" s="328">
        <v>0.25670430575378095</v>
      </c>
      <c r="D31" s="328">
        <v>0.24040953995961067</v>
      </c>
      <c r="E31" s="516">
        <v>1.6294765794170274E-2</v>
      </c>
      <c r="F31" s="514">
        <v>6.7779197934107902</v>
      </c>
      <c r="G31" s="280"/>
      <c r="H31" s="280"/>
      <c r="I31" s="280"/>
      <c r="J31" s="279"/>
      <c r="K31" s="300"/>
      <c r="L31" s="300"/>
      <c r="M31" s="155" t="s">
        <v>479</v>
      </c>
      <c r="N31" s="155" t="s">
        <v>480</v>
      </c>
      <c r="O31" s="155"/>
    </row>
    <row r="32" spans="1:15" s="126" customFormat="1" ht="13.15" customHeight="1">
      <c r="A32" s="41"/>
      <c r="B32" s="494"/>
      <c r="C32" s="494"/>
      <c r="D32" s="494"/>
      <c r="E32" s="494"/>
      <c r="F32" s="494"/>
      <c r="G32" s="280"/>
      <c r="H32" s="280"/>
      <c r="I32" s="280"/>
      <c r="J32" s="279"/>
      <c r="K32" s="300"/>
      <c r="L32" s="300"/>
      <c r="M32" s="155"/>
      <c r="N32" s="274"/>
      <c r="O32" s="155"/>
    </row>
    <row r="33" spans="1:15" s="126" customFormat="1" ht="13.35" customHeight="1">
      <c r="A33" s="41"/>
      <c r="B33" s="325" t="str">
        <f>IF(Index!$AJ$5=1,'2.5 Solvency_ratings'!N33,M33)</f>
        <v>Requisito mínimo CET1 (%)</v>
      </c>
      <c r="C33" s="330">
        <v>8.3577234201562628E-2</v>
      </c>
      <c r="D33" s="330">
        <v>8.0074896470271412E-2</v>
      </c>
      <c r="E33" s="532">
        <v>3.5023377312912163E-3</v>
      </c>
      <c r="F33" s="522">
        <v>4.3738273612273648</v>
      </c>
      <c r="G33" s="280"/>
      <c r="H33" s="280"/>
      <c r="I33" s="280"/>
      <c r="J33" s="279"/>
      <c r="K33" s="300"/>
      <c r="L33" s="300"/>
      <c r="M33" s="155" t="s">
        <v>481</v>
      </c>
      <c r="N33" s="155" t="s">
        <v>482</v>
      </c>
      <c r="O33" s="274"/>
    </row>
    <row r="34" spans="1:15" s="126" customFormat="1" ht="17.45">
      <c r="A34" s="41"/>
      <c r="B34" s="519" t="str">
        <f>IF(Index!$AJ$5=1,'2.5 Solvency_ratings'!N52,M52)</f>
        <v>*La ratio de CET1 era “Fully Loaded” hasta la aplicación de CRR3. Desde la entrada de CRR3, la ratio se beneficia de ciertas ventajas transicionales (algunas de ellas aplicables hasta 2032)</v>
      </c>
      <c r="C34" s="272"/>
      <c r="D34" s="272"/>
      <c r="E34" s="272"/>
      <c r="F34" s="41"/>
      <c r="G34" s="280"/>
      <c r="H34" s="280"/>
      <c r="I34" s="280"/>
      <c r="J34" s="279"/>
      <c r="K34" s="300"/>
      <c r="L34" s="300"/>
      <c r="M34" s="81"/>
      <c r="N34" s="81"/>
      <c r="O34" s="155"/>
    </row>
    <row r="35" spans="1:15" s="126" customFormat="1" ht="13.35" customHeight="1">
      <c r="A35" s="41"/>
      <c r="B35" s="41"/>
      <c r="C35" s="41"/>
      <c r="D35" s="41"/>
      <c r="E35" s="41"/>
      <c r="F35" s="41"/>
      <c r="G35" s="280"/>
      <c r="H35" s="280"/>
      <c r="I35" s="280"/>
      <c r="J35" s="279"/>
      <c r="K35" s="300"/>
      <c r="L35" s="300"/>
      <c r="M35" s="155"/>
      <c r="N35" s="81"/>
      <c r="O35" s="274"/>
    </row>
    <row r="36" spans="1:15" s="126" customFormat="1" ht="10.9" customHeight="1">
      <c r="A36" s="41"/>
      <c r="B36" s="49"/>
      <c r="C36" s="41"/>
      <c r="D36" s="41"/>
      <c r="E36" s="41"/>
      <c r="F36" s="41"/>
      <c r="G36" s="280"/>
      <c r="H36" s="280"/>
      <c r="I36" s="280"/>
      <c r="J36" s="279"/>
      <c r="K36" s="300"/>
      <c r="L36" s="300"/>
      <c r="M36" s="274"/>
      <c r="N36" s="155"/>
      <c r="O36" s="274"/>
    </row>
    <row r="37" spans="1:15" s="126" customFormat="1" ht="15" customHeight="1">
      <c r="G37" s="146"/>
      <c r="H37" s="146"/>
      <c r="I37" s="146"/>
      <c r="J37" s="300"/>
      <c r="K37" s="300"/>
      <c r="L37" s="300"/>
      <c r="M37" s="316"/>
      <c r="N37" s="274"/>
      <c r="O37" s="274"/>
    </row>
    <row r="38" spans="1:15" s="126" customFormat="1" ht="15" customHeight="1">
      <c r="B38" s="287" t="s">
        <v>483</v>
      </c>
      <c r="C38" s="332"/>
      <c r="D38" s="332"/>
      <c r="E38" s="332"/>
      <c r="F38" s="41"/>
      <c r="G38" s="146"/>
      <c r="H38" s="146"/>
      <c r="I38" s="146"/>
      <c r="J38" s="300"/>
      <c r="K38" s="300"/>
      <c r="L38" s="300"/>
      <c r="M38" s="316" t="s">
        <v>483</v>
      </c>
      <c r="N38" s="316" t="s">
        <v>483</v>
      </c>
      <c r="O38" s="274"/>
    </row>
    <row r="39" spans="1:15" s="126" customFormat="1" ht="15" customHeight="1" thickBot="1">
      <c r="B39" s="72"/>
      <c r="C39" s="390" t="str">
        <f>IF(Index!$AJ$5=1,'2.5 Solvency_ratings'!N45,M45)</f>
        <v>Corto plazo</v>
      </c>
      <c r="D39" s="390" t="str">
        <f>IF(Index!$AJ$5=1,'2.5 Solvency_ratings'!N46,M46)</f>
        <v>Largo plazo</v>
      </c>
      <c r="E39" s="390" t="str">
        <f>IF(Index!$AJ$5=1,'2.5 Solvency_ratings'!N47,M47)</f>
        <v>Perspectiva</v>
      </c>
      <c r="F39" s="41"/>
      <c r="G39" s="146"/>
      <c r="H39" s="146"/>
      <c r="I39" s="146"/>
      <c r="J39" s="300"/>
      <c r="K39" s="300"/>
      <c r="L39" s="300"/>
      <c r="M39" s="274"/>
      <c r="N39" s="274"/>
      <c r="O39" s="274"/>
    </row>
    <row r="40" spans="1:15" s="126" customFormat="1" ht="15" customHeight="1">
      <c r="B40" s="117" t="s">
        <v>484</v>
      </c>
      <c r="C40" s="387" t="s">
        <v>485</v>
      </c>
      <c r="D40" s="387" t="s">
        <v>486</v>
      </c>
      <c r="E40" s="387" t="str">
        <f>IF(Index!$AJ$5=1,'2.5 Solvency_ratings'!N49,M49)</f>
        <v>Estable</v>
      </c>
      <c r="F40" s="41"/>
      <c r="G40" s="146"/>
      <c r="H40" s="146"/>
      <c r="I40" s="146"/>
      <c r="J40" s="300"/>
      <c r="K40" s="300"/>
      <c r="L40" s="300"/>
      <c r="M40" s="333" t="s">
        <v>487</v>
      </c>
      <c r="N40" s="333" t="s">
        <v>487</v>
      </c>
      <c r="O40" s="274"/>
    </row>
    <row r="41" spans="1:15" s="126" customFormat="1" ht="15" customHeight="1">
      <c r="B41" s="118" t="s">
        <v>488</v>
      </c>
      <c r="C41" s="388" t="s">
        <v>489</v>
      </c>
      <c r="D41" s="388" t="s">
        <v>490</v>
      </c>
      <c r="E41" s="388" t="str">
        <f>IF(Index!$AJ$5=1,'2.5 Solvency_ratings'!N50,M50)</f>
        <v>Positiva</v>
      </c>
      <c r="F41" s="41"/>
      <c r="G41" s="146"/>
      <c r="H41" s="146"/>
      <c r="I41" s="146"/>
      <c r="J41" s="300"/>
      <c r="K41" s="300"/>
      <c r="L41" s="300"/>
      <c r="M41" s="333" t="s">
        <v>488</v>
      </c>
      <c r="N41" s="333" t="s">
        <v>488</v>
      </c>
      <c r="O41" s="274"/>
    </row>
    <row r="42" spans="1:15" s="126" customFormat="1" ht="15" customHeight="1">
      <c r="B42" s="119" t="s">
        <v>491</v>
      </c>
      <c r="C42" s="389" t="s">
        <v>492</v>
      </c>
      <c r="D42" s="389" t="s">
        <v>493</v>
      </c>
      <c r="E42" s="387" t="str">
        <f>IF(Index!$AJ$5=1,'2.5 Solvency_ratings'!N51,M51)</f>
        <v>Estable</v>
      </c>
      <c r="F42" s="41"/>
      <c r="G42" s="146"/>
      <c r="H42" s="146"/>
      <c r="I42" s="146"/>
      <c r="J42" s="300"/>
      <c r="K42" s="300"/>
      <c r="L42" s="300"/>
      <c r="M42" s="333" t="s">
        <v>491</v>
      </c>
      <c r="N42" s="333" t="s">
        <v>491</v>
      </c>
      <c r="O42" s="274"/>
    </row>
    <row r="43" spans="1:15" s="126" customFormat="1" ht="15" hidden="1" customHeight="1">
      <c r="C43" s="334"/>
      <c r="D43" s="334"/>
      <c r="E43" s="334"/>
      <c r="F43" s="41"/>
      <c r="G43" s="146"/>
      <c r="H43" s="146"/>
      <c r="I43" s="146"/>
      <c r="J43" s="300"/>
      <c r="K43" s="300"/>
      <c r="L43" s="300"/>
      <c r="M43" s="335" t="s">
        <v>494</v>
      </c>
      <c r="N43" s="335" t="s">
        <v>495</v>
      </c>
      <c r="O43" s="274"/>
    </row>
    <row r="44" spans="1:15" s="126" customFormat="1" ht="17.45">
      <c r="A44" s="41"/>
      <c r="B44" s="519" t="str">
        <f>IF(Index!$AJ$5=1,'2.5 Solvency_ratings'!N43,M43)</f>
        <v>* Este rating se corresponde al Counterparty Risk Rating de largo plazo, la entidad no tiene instrumentos de deuda senior preferente con rating de Moodys </v>
      </c>
      <c r="C44" s="272"/>
      <c r="D44" s="272"/>
      <c r="E44" s="272"/>
      <c r="F44" s="41"/>
      <c r="G44" s="280"/>
      <c r="H44" s="280"/>
      <c r="I44" s="280"/>
      <c r="J44" s="279"/>
      <c r="K44" s="300"/>
      <c r="L44" s="300"/>
      <c r="M44" s="81"/>
      <c r="N44" s="81"/>
      <c r="O44" s="155"/>
    </row>
    <row r="45" spans="1:15" s="126" customFormat="1" ht="15" customHeight="1">
      <c r="B45" s="41"/>
      <c r="C45" s="41"/>
      <c r="D45" s="41"/>
      <c r="E45" s="41"/>
      <c r="F45" s="41"/>
      <c r="G45" s="146"/>
      <c r="H45" s="146"/>
      <c r="I45" s="146"/>
      <c r="J45" s="300"/>
      <c r="K45" s="300"/>
      <c r="L45" s="300"/>
      <c r="M45" s="316" t="s">
        <v>496</v>
      </c>
      <c r="N45" s="316" t="s">
        <v>497</v>
      </c>
      <c r="O45" s="274"/>
    </row>
    <row r="46" spans="1:15" s="126" customFormat="1" ht="15" customHeight="1">
      <c r="G46" s="146"/>
      <c r="H46" s="146"/>
      <c r="I46" s="146"/>
      <c r="J46" s="300"/>
      <c r="K46" s="300"/>
      <c r="L46" s="300"/>
      <c r="M46" s="316" t="s">
        <v>498</v>
      </c>
      <c r="N46" s="316" t="s">
        <v>499</v>
      </c>
      <c r="O46" s="274"/>
    </row>
    <row r="47" spans="1:15" s="126" customFormat="1" ht="15" customHeight="1">
      <c r="C47" s="635"/>
      <c r="D47" s="635"/>
      <c r="G47" s="146"/>
      <c r="H47" s="146"/>
      <c r="I47" s="146"/>
      <c r="J47" s="300"/>
      <c r="K47" s="300"/>
      <c r="L47" s="300"/>
      <c r="M47" s="316" t="s">
        <v>500</v>
      </c>
      <c r="N47" s="316" t="s">
        <v>501</v>
      </c>
      <c r="O47" s="274"/>
    </row>
    <row r="48" spans="1:15" s="126" customFormat="1" ht="15" customHeight="1">
      <c r="C48" s="635"/>
      <c r="D48" s="635"/>
      <c r="G48" s="146"/>
      <c r="H48" s="146"/>
      <c r="I48" s="146"/>
      <c r="J48" s="300"/>
      <c r="K48" s="300"/>
      <c r="L48" s="300"/>
      <c r="M48" s="274"/>
      <c r="N48" s="274"/>
      <c r="O48" s="274"/>
    </row>
    <row r="49" spans="7:15" s="126" customFormat="1" ht="15" customHeight="1">
      <c r="G49" s="146"/>
      <c r="H49" s="146"/>
      <c r="I49" s="146"/>
      <c r="J49" s="300"/>
      <c r="K49" s="300"/>
      <c r="L49" s="300"/>
      <c r="M49" s="316" t="s">
        <v>502</v>
      </c>
      <c r="N49" s="316" t="s">
        <v>503</v>
      </c>
      <c r="O49" s="274"/>
    </row>
    <row r="50" spans="7:15" s="126" customFormat="1" ht="15" customHeight="1">
      <c r="G50" s="146"/>
      <c r="H50" s="146"/>
      <c r="I50" s="146"/>
      <c r="J50" s="300"/>
      <c r="K50" s="300"/>
      <c r="L50" s="300"/>
      <c r="M50" s="316" t="s">
        <v>504</v>
      </c>
      <c r="N50" s="316" t="s">
        <v>505</v>
      </c>
      <c r="O50" s="274"/>
    </row>
    <row r="51" spans="7:15" s="126" customFormat="1" ht="15" customHeight="1">
      <c r="G51" s="146"/>
      <c r="H51" s="146"/>
      <c r="I51" s="146"/>
      <c r="J51" s="300"/>
      <c r="K51" s="300"/>
      <c r="L51" s="300"/>
      <c r="M51" s="316" t="s">
        <v>502</v>
      </c>
      <c r="N51" s="316" t="s">
        <v>503</v>
      </c>
      <c r="O51" s="274"/>
    </row>
    <row r="52" spans="7:15" s="126" customFormat="1" ht="15.6">
      <c r="G52" s="146"/>
      <c r="H52" s="146"/>
      <c r="I52" s="146"/>
      <c r="J52" s="300"/>
      <c r="K52" s="300"/>
      <c r="L52" s="300"/>
      <c r="M52" s="524" t="s">
        <v>506</v>
      </c>
      <c r="N52" s="524" t="s">
        <v>507</v>
      </c>
      <c r="O52" s="274"/>
    </row>
    <row r="53" spans="7:15" s="126" customFormat="1">
      <c r="G53" s="146"/>
      <c r="H53" s="146"/>
      <c r="I53" s="146"/>
      <c r="J53" s="300"/>
      <c r="K53" s="300"/>
      <c r="L53" s="300"/>
      <c r="M53" s="274"/>
      <c r="N53" s="274"/>
      <c r="O53" s="274"/>
    </row>
    <row r="54" spans="7:15" s="126" customFormat="1">
      <c r="G54" s="146"/>
      <c r="H54" s="146"/>
      <c r="I54" s="146"/>
      <c r="J54" s="300"/>
      <c r="K54" s="300"/>
      <c r="L54" s="300"/>
      <c r="M54" s="274"/>
      <c r="N54" s="274"/>
      <c r="O54" s="274"/>
    </row>
    <row r="55" spans="7:15">
      <c r="O55" s="274"/>
    </row>
  </sheetData>
  <mergeCells count="1">
    <mergeCell ref="E3:F3"/>
  </mergeCells>
  <pageMargins left="0.25" right="0.25" top="0.75" bottom="0.75" header="0.3" footer="0.3"/>
  <pageSetup scale="90"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7">
    <pageSetUpPr fitToPage="1"/>
  </sheetPr>
  <dimension ref="A1:O54"/>
  <sheetViews>
    <sheetView showRuler="0" zoomScaleNormal="100" workbookViewId="0">
      <selection activeCell="A2" sqref="A2"/>
    </sheetView>
  </sheetViews>
  <sheetFormatPr defaultColWidth="13.28515625" defaultRowHeight="13.15"/>
  <cols>
    <col min="1" max="1" width="4.42578125" style="18" customWidth="1"/>
    <col min="2" max="2" width="35.7109375" style="18" bestFit="1" customWidth="1"/>
    <col min="3" max="3" width="14.7109375" style="18" customWidth="1"/>
    <col min="4" max="10" width="13.28515625" style="18" customWidth="1"/>
    <col min="11" max="11" width="13.28515625" style="18"/>
    <col min="12" max="12" width="13.28515625" style="62"/>
    <col min="13" max="14" width="30.7109375" style="62" customWidth="1"/>
    <col min="15" max="15" width="13.28515625" style="102"/>
    <col min="16" max="16384" width="13.28515625" style="18"/>
  </cols>
  <sheetData>
    <row r="1" spans="1:15" ht="18.399999999999999" customHeight="1">
      <c r="A1" s="19"/>
      <c r="B1" s="19"/>
      <c r="C1" s="19"/>
      <c r="D1" s="19"/>
      <c r="E1" s="19"/>
      <c r="F1" s="19"/>
      <c r="G1" s="19"/>
      <c r="H1" s="19"/>
      <c r="I1" s="19"/>
      <c r="J1" s="19"/>
      <c r="M1" s="64"/>
      <c r="N1" s="64"/>
    </row>
    <row r="2" spans="1:15" ht="53.25" customHeight="1">
      <c r="A2" s="19"/>
      <c r="B2" s="46" t="str">
        <f>IF(Index!$AJ$5=1,'2.6 Shareholders'' equity'!N2,M2)</f>
        <v>2.6 PATRIMONIO NETO</v>
      </c>
      <c r="C2" s="19"/>
      <c r="D2" s="19"/>
      <c r="E2" s="19"/>
      <c r="F2" s="19"/>
      <c r="G2" s="19"/>
      <c r="H2" s="19"/>
      <c r="I2" s="19"/>
      <c r="J2" s="19"/>
      <c r="M2" s="59" t="s">
        <v>508</v>
      </c>
      <c r="N2" s="59" t="s">
        <v>509</v>
      </c>
    </row>
    <row r="3" spans="1:15" s="126" customFormat="1" ht="14.1" customHeight="1">
      <c r="A3" s="41"/>
      <c r="B3" s="41"/>
      <c r="C3" s="41"/>
      <c r="D3" s="41"/>
      <c r="E3" s="41"/>
      <c r="F3" s="41"/>
      <c r="G3" s="41"/>
      <c r="H3" s="41"/>
      <c r="I3" s="41"/>
      <c r="J3" s="41"/>
      <c r="L3" s="274"/>
      <c r="M3" s="81"/>
      <c r="N3" s="81"/>
      <c r="O3" s="300"/>
    </row>
    <row r="4" spans="1:15" ht="14.1" customHeight="1">
      <c r="A4" s="19"/>
      <c r="B4" s="395" t="str">
        <f>IF(Index!$AJ$5=1,'2.6 Shareholders'' equity'!N4,M4)</f>
        <v>Miles de Euros</v>
      </c>
      <c r="C4" s="24"/>
      <c r="D4" s="19"/>
      <c r="E4" s="19"/>
      <c r="F4" s="19"/>
      <c r="G4" s="19"/>
      <c r="H4" s="19"/>
      <c r="I4" s="19"/>
      <c r="J4" s="19"/>
      <c r="M4" s="396" t="s">
        <v>162</v>
      </c>
      <c r="N4" s="396" t="s">
        <v>163</v>
      </c>
    </row>
    <row r="5" spans="1:15" ht="13.35" customHeight="1">
      <c r="A5" s="19"/>
      <c r="B5" s="24"/>
      <c r="C5" s="24"/>
      <c r="D5" s="19"/>
      <c r="E5" s="19"/>
      <c r="F5" s="19"/>
      <c r="G5" s="19"/>
      <c r="H5" s="19"/>
      <c r="I5" s="19"/>
      <c r="J5" s="19"/>
      <c r="M5" s="396"/>
      <c r="N5" s="396"/>
    </row>
    <row r="6" spans="1:15" ht="13.35" customHeight="1">
      <c r="A6" s="19"/>
      <c r="B6" s="397" t="str">
        <f>IF(Index!$AJ$5=1,'2.6 Shareholders'' equity'!N6,M6)</f>
        <v>SALDO A 1 DE ENERO 2024</v>
      </c>
      <c r="C6" s="393">
        <v>5322940</v>
      </c>
      <c r="D6" s="19"/>
      <c r="E6" s="19"/>
      <c r="F6" s="19"/>
      <c r="G6" s="19"/>
      <c r="H6" s="19"/>
      <c r="I6" s="19"/>
      <c r="J6" s="19"/>
      <c r="M6" s="396" t="s">
        <v>510</v>
      </c>
      <c r="N6" s="396" t="s">
        <v>511</v>
      </c>
    </row>
    <row r="7" spans="1:15" ht="13.35" customHeight="1">
      <c r="A7" s="19"/>
      <c r="B7" s="44"/>
      <c r="C7" s="398"/>
      <c r="D7" s="19"/>
      <c r="E7" s="19"/>
      <c r="F7" s="19"/>
      <c r="G7" s="19"/>
      <c r="H7" s="19"/>
      <c r="I7" s="19"/>
      <c r="J7" s="19"/>
      <c r="M7" s="51"/>
      <c r="N7" s="51"/>
    </row>
    <row r="8" spans="1:15" ht="13.35" customHeight="1">
      <c r="A8" s="19"/>
      <c r="B8" s="399" t="str">
        <f>IF(Index!$AJ$5=1,'2.6 Shareholders'' equity'!N8,M8)</f>
        <v xml:space="preserve">Dividendos </v>
      </c>
      <c r="C8" s="400">
        <v>-462348</v>
      </c>
      <c r="D8" s="19"/>
      <c r="E8" s="19"/>
      <c r="F8" s="19"/>
      <c r="G8" s="19"/>
      <c r="H8" s="19"/>
      <c r="I8" s="19"/>
      <c r="J8" s="19"/>
      <c r="M8" s="51" t="s">
        <v>512</v>
      </c>
      <c r="N8" s="51" t="s">
        <v>513</v>
      </c>
    </row>
    <row r="9" spans="1:15" ht="13.35" customHeight="1">
      <c r="A9" s="19"/>
      <c r="B9" s="401" t="str">
        <f>IF(Index!$AJ$5=1,'2.6 Shareholders'' equity'!N9,M9)</f>
        <v>Otro resultado global</v>
      </c>
      <c r="C9" s="402">
        <v>91701</v>
      </c>
      <c r="D9" s="19"/>
      <c r="E9" s="19"/>
      <c r="F9" s="19"/>
      <c r="G9" s="19"/>
      <c r="H9" s="19"/>
      <c r="I9" s="19"/>
      <c r="J9" s="19"/>
      <c r="M9" s="51" t="s">
        <v>514</v>
      </c>
      <c r="N9" s="51" t="s">
        <v>515</v>
      </c>
    </row>
    <row r="10" spans="1:15" ht="13.35" customHeight="1">
      <c r="A10" s="19"/>
      <c r="B10" s="401" t="str">
        <f>IF(Index!$AJ$5=1,'2.6 Shareholders'' equity'!N10,M10)</f>
        <v>Resultado del periodo</v>
      </c>
      <c r="C10" s="402">
        <v>952971</v>
      </c>
      <c r="D10" s="19"/>
      <c r="E10" s="19"/>
      <c r="F10" s="19"/>
      <c r="G10" s="19"/>
      <c r="H10" s="19"/>
      <c r="I10" s="19"/>
      <c r="J10" s="19"/>
      <c r="M10" s="51" t="s">
        <v>516</v>
      </c>
      <c r="N10" s="51" t="s">
        <v>517</v>
      </c>
    </row>
    <row r="11" spans="1:15" ht="13.35" customHeight="1">
      <c r="A11" s="19"/>
      <c r="B11" s="403" t="str">
        <f>IF(Index!$AJ$5=1,'2.6 Shareholders'' equity'!N11,M11)</f>
        <v>Otros movimientos</v>
      </c>
      <c r="C11" s="404">
        <v>-27600</v>
      </c>
      <c r="D11" s="19"/>
      <c r="E11" s="19"/>
      <c r="F11" s="19"/>
      <c r="G11" s="19"/>
      <c r="H11" s="19"/>
      <c r="I11" s="19"/>
      <c r="J11" s="19"/>
      <c r="M11" s="51" t="s">
        <v>518</v>
      </c>
      <c r="N11" s="51" t="s">
        <v>519</v>
      </c>
    </row>
    <row r="12" spans="1:15" ht="13.35" customHeight="1">
      <c r="A12" s="19"/>
      <c r="B12" s="121"/>
      <c r="C12" s="121"/>
      <c r="D12" s="19"/>
      <c r="E12" s="19"/>
      <c r="F12" s="19"/>
      <c r="G12" s="19"/>
      <c r="H12" s="19"/>
      <c r="I12" s="19"/>
      <c r="J12" s="19"/>
      <c r="M12" s="51"/>
      <c r="N12" s="51"/>
    </row>
    <row r="13" spans="1:15" ht="13.35" customHeight="1">
      <c r="A13" s="19"/>
      <c r="B13" s="397" t="str">
        <f>IF(Index!$AJ$5=1,'2.6 Shareholders'' equity'!N13,M13)</f>
        <v>SALDO A 31 DE DICIEMBRE 2024</v>
      </c>
      <c r="C13" s="405">
        <v>5877665</v>
      </c>
      <c r="D13" s="19"/>
      <c r="E13" s="666"/>
      <c r="F13" s="19"/>
      <c r="G13" s="19"/>
      <c r="H13" s="19"/>
      <c r="I13" s="19"/>
      <c r="J13" s="19"/>
      <c r="M13" s="396" t="s">
        <v>520</v>
      </c>
      <c r="N13" s="396" t="s">
        <v>521</v>
      </c>
    </row>
    <row r="14" spans="1:15" ht="13.35" customHeight="1">
      <c r="A14" s="19"/>
      <c r="B14" s="44"/>
      <c r="C14" s="398"/>
      <c r="D14" s="19"/>
      <c r="E14" s="19"/>
      <c r="F14" s="19"/>
      <c r="G14" s="19"/>
      <c r="H14" s="19"/>
      <c r="I14" s="19"/>
      <c r="J14" s="19"/>
      <c r="M14" s="51"/>
      <c r="N14" s="51"/>
    </row>
    <row r="15" spans="1:15" ht="13.35" hidden="1" customHeight="1">
      <c r="A15" s="19"/>
      <c r="B15" s="44"/>
      <c r="C15" s="406"/>
      <c r="D15" s="19"/>
      <c r="E15" s="19"/>
      <c r="F15" s="19"/>
      <c r="G15" s="19"/>
      <c r="H15" s="19"/>
      <c r="I15" s="19"/>
      <c r="J15" s="19"/>
      <c r="M15" s="51"/>
      <c r="N15" s="51"/>
    </row>
    <row r="16" spans="1:15" ht="15" hidden="1" customHeight="1">
      <c r="A16" s="19"/>
      <c r="B16" s="44"/>
      <c r="C16" s="398"/>
      <c r="D16" s="19"/>
      <c r="E16" s="19"/>
      <c r="F16" s="19"/>
      <c r="G16" s="19"/>
      <c r="H16" s="19"/>
      <c r="I16" s="19"/>
      <c r="J16" s="19"/>
      <c r="M16" s="51"/>
      <c r="N16" s="51" t="s">
        <v>522</v>
      </c>
    </row>
    <row r="17" spans="1:15" ht="12.4" hidden="1" customHeight="1">
      <c r="A17" s="19"/>
      <c r="B17" s="44"/>
      <c r="C17" s="398"/>
      <c r="D17" s="19"/>
      <c r="E17" s="19"/>
      <c r="F17" s="19"/>
      <c r="G17" s="19"/>
      <c r="H17" s="19"/>
      <c r="I17" s="19"/>
      <c r="J17" s="19"/>
      <c r="M17" s="51"/>
      <c r="N17" s="51"/>
    </row>
    <row r="18" spans="1:15" ht="13.35" customHeight="1">
      <c r="A18" s="23"/>
      <c r="B18" s="399" t="str">
        <f>IF(Index!$AJ$5=1,'2.6 Shareholders'' equity'!N18,M18)</f>
        <v xml:space="preserve">Dividendos </v>
      </c>
      <c r="C18" s="400">
        <v>-516716.63836000004</v>
      </c>
      <c r="D18" s="19"/>
      <c r="E18" s="19"/>
      <c r="F18" s="19"/>
      <c r="G18" s="19"/>
      <c r="H18" s="19"/>
      <c r="I18" s="19"/>
      <c r="J18" s="19"/>
      <c r="M18" s="51" t="s">
        <v>512</v>
      </c>
      <c r="N18" s="51" t="s">
        <v>513</v>
      </c>
    </row>
    <row r="19" spans="1:15" ht="13.35" customHeight="1">
      <c r="A19" s="23"/>
      <c r="B19" s="401" t="str">
        <f>IF(Index!$AJ$5=1,'2.6 Shareholders'' equity'!N19,M19)</f>
        <v>Otro resultado global</v>
      </c>
      <c r="C19" s="402">
        <v>-3564.4113447097952</v>
      </c>
      <c r="D19" s="19"/>
      <c r="E19" s="21"/>
      <c r="F19" s="19"/>
      <c r="G19" s="19"/>
      <c r="H19" s="19"/>
      <c r="I19" s="19"/>
      <c r="J19" s="19"/>
      <c r="M19" s="51" t="s">
        <v>514</v>
      </c>
      <c r="N19" s="51" t="s">
        <v>515</v>
      </c>
    </row>
    <row r="20" spans="1:15" ht="13.35" customHeight="1">
      <c r="A20" s="23"/>
      <c r="B20" s="401" t="str">
        <f>IF(Index!$AJ$5=1,'2.6 Shareholders'' equity'!N20,M20)</f>
        <v>Resultado del periodo</v>
      </c>
      <c r="C20" s="402">
        <v>1089976.1025137899</v>
      </c>
      <c r="D20" s="19"/>
      <c r="E20" s="19"/>
      <c r="F20" s="19"/>
      <c r="G20" s="19"/>
      <c r="H20" s="19"/>
      <c r="I20" s="19"/>
      <c r="J20" s="19"/>
      <c r="M20" s="51" t="s">
        <v>516</v>
      </c>
      <c r="N20" s="51" t="s">
        <v>517</v>
      </c>
    </row>
    <row r="21" spans="1:15" ht="13.35" customHeight="1">
      <c r="A21" s="19"/>
      <c r="B21" s="403" t="str">
        <f>IF(Index!$AJ$5=1,'2.6 Shareholders'' equity'!N21,M21)</f>
        <v>Otros movimientos</v>
      </c>
      <c r="C21" s="404">
        <v>-35876.555530019978</v>
      </c>
      <c r="D21" s="19"/>
      <c r="E21" s="19"/>
      <c r="F21" s="19"/>
      <c r="G21" s="19"/>
      <c r="H21" s="19"/>
      <c r="I21" s="19"/>
      <c r="J21" s="19"/>
      <c r="M21" s="51" t="s">
        <v>518</v>
      </c>
      <c r="N21" s="51" t="s">
        <v>519</v>
      </c>
    </row>
    <row r="22" spans="1:15" ht="13.35" customHeight="1">
      <c r="A22" s="19"/>
      <c r="B22" s="121"/>
      <c r="C22" s="407"/>
      <c r="D22" s="19"/>
      <c r="E22" s="19"/>
      <c r="F22" s="19"/>
      <c r="G22" s="19"/>
      <c r="H22" s="19"/>
      <c r="I22" s="19"/>
      <c r="J22" s="19"/>
      <c r="M22" s="51"/>
      <c r="N22" s="51"/>
    </row>
    <row r="23" spans="1:15" ht="13.35" customHeight="1">
      <c r="A23" s="23"/>
      <c r="B23" s="397" t="str">
        <f>IF(Index!$AJ$5=1,'2.6 Shareholders'' equity'!N23,M23)</f>
        <v>SALDO A 31 DE DICIEMBRE 2025</v>
      </c>
      <c r="C23" s="405">
        <v>6411483.4972790601</v>
      </c>
      <c r="D23" s="19"/>
      <c r="E23" s="19"/>
      <c r="F23" s="19"/>
      <c r="G23" s="19"/>
      <c r="H23" s="19"/>
      <c r="I23" s="19"/>
      <c r="J23" s="19"/>
      <c r="M23" s="396" t="s">
        <v>523</v>
      </c>
      <c r="N23" s="396" t="s">
        <v>524</v>
      </c>
    </row>
    <row r="24" spans="1:15" ht="13.9" hidden="1">
      <c r="A24" s="23"/>
      <c r="B24" s="408"/>
      <c r="C24" s="391"/>
      <c r="D24" s="19"/>
      <c r="E24" s="19"/>
      <c r="F24" s="19"/>
      <c r="G24" s="19"/>
      <c r="H24" s="19"/>
      <c r="I24" s="19"/>
      <c r="J24" s="19"/>
      <c r="M24" s="64"/>
      <c r="N24" s="64"/>
    </row>
    <row r="25" spans="1:15" ht="13.35" customHeight="1">
      <c r="A25" s="23"/>
      <c r="B25" s="44"/>
      <c r="C25" s="398"/>
      <c r="D25" s="19"/>
      <c r="E25" s="19"/>
      <c r="F25" s="19"/>
      <c r="G25" s="19"/>
      <c r="H25" s="19"/>
      <c r="I25" s="19"/>
      <c r="J25" s="19"/>
      <c r="M25" s="64"/>
      <c r="N25" s="64"/>
    </row>
    <row r="26" spans="1:15" ht="13.35" customHeight="1">
      <c r="A26" s="19"/>
      <c r="B26" s="665"/>
      <c r="C26" s="19"/>
      <c r="D26" s="19"/>
      <c r="E26" s="19"/>
      <c r="F26" s="19"/>
      <c r="G26" s="19"/>
      <c r="H26" s="19"/>
      <c r="I26" s="19"/>
      <c r="J26" s="19"/>
      <c r="M26" s="80"/>
      <c r="N26" s="80"/>
    </row>
    <row r="27" spans="1:15" ht="13.35" customHeight="1">
      <c r="A27" s="19"/>
      <c r="B27" s="665"/>
      <c r="C27" s="19"/>
      <c r="D27" s="19"/>
      <c r="E27" s="19"/>
      <c r="F27" s="19"/>
      <c r="G27" s="19"/>
      <c r="H27" s="19"/>
      <c r="I27" s="19"/>
      <c r="J27" s="19"/>
      <c r="M27" s="80"/>
      <c r="N27" s="80"/>
    </row>
    <row r="28" spans="1:15" ht="13.35" customHeight="1">
      <c r="A28" s="19"/>
      <c r="B28" s="19"/>
      <c r="C28" s="21"/>
      <c r="D28" s="19"/>
      <c r="E28" s="19"/>
      <c r="F28" s="19"/>
      <c r="G28" s="19"/>
      <c r="H28" s="19"/>
      <c r="I28" s="19"/>
      <c r="J28" s="19"/>
      <c r="M28" s="64"/>
      <c r="N28" s="64"/>
    </row>
    <row r="29" spans="1:15" s="126" customFormat="1" ht="13.35" customHeight="1">
      <c r="A29" s="41"/>
      <c r="B29" s="315"/>
      <c r="C29" s="41"/>
      <c r="D29" s="41"/>
      <c r="E29" s="41"/>
      <c r="F29" s="41"/>
      <c r="G29" s="41"/>
      <c r="H29" s="41"/>
      <c r="I29" s="41"/>
      <c r="J29" s="41"/>
      <c r="L29" s="274"/>
      <c r="M29" s="316"/>
      <c r="N29" s="316"/>
      <c r="O29" s="300"/>
    </row>
    <row r="30" spans="1:15" s="126" customFormat="1" ht="13.35" customHeight="1">
      <c r="A30" s="41"/>
      <c r="G30" s="41"/>
      <c r="H30" s="41"/>
      <c r="I30" s="41"/>
      <c r="J30" s="41"/>
      <c r="L30" s="274"/>
      <c r="M30" s="274"/>
      <c r="N30" s="274"/>
      <c r="O30" s="300"/>
    </row>
    <row r="31" spans="1:15" s="317" customFormat="1" ht="12.75" customHeight="1">
      <c r="A31" s="41"/>
      <c r="G31" s="41"/>
      <c r="H31" s="41"/>
      <c r="I31" s="41"/>
      <c r="J31" s="41"/>
      <c r="L31" s="392"/>
      <c r="M31" s="392"/>
      <c r="N31" s="392"/>
      <c r="O31" s="533"/>
    </row>
    <row r="32" spans="1:15" s="317" customFormat="1" ht="13.35" customHeight="1">
      <c r="A32" s="41"/>
      <c r="G32" s="41"/>
      <c r="H32" s="41"/>
      <c r="I32" s="41"/>
      <c r="J32" s="41"/>
      <c r="L32" s="392"/>
      <c r="M32" s="392"/>
      <c r="N32" s="392"/>
      <c r="O32" s="533"/>
    </row>
    <row r="33" spans="1:15" s="317" customFormat="1" ht="13.35" customHeight="1">
      <c r="A33" s="41"/>
      <c r="G33" s="41"/>
      <c r="H33" s="41"/>
      <c r="I33" s="41"/>
      <c r="J33" s="41"/>
      <c r="L33" s="392"/>
      <c r="M33" s="392"/>
      <c r="N33" s="392"/>
      <c r="O33" s="533"/>
    </row>
    <row r="34" spans="1:15" s="317" customFormat="1" ht="13.35" customHeight="1">
      <c r="A34" s="41"/>
      <c r="G34" s="41"/>
      <c r="H34" s="41"/>
      <c r="I34" s="41"/>
      <c r="J34" s="41"/>
      <c r="L34" s="392"/>
      <c r="M34" s="392"/>
      <c r="N34" s="392"/>
      <c r="O34" s="533"/>
    </row>
    <row r="35" spans="1:15" s="317" customFormat="1" ht="13.35" customHeight="1">
      <c r="A35" s="41"/>
      <c r="G35" s="41"/>
      <c r="H35" s="41"/>
      <c r="I35" s="41"/>
      <c r="J35" s="41"/>
      <c r="L35" s="392"/>
      <c r="M35" s="392"/>
      <c r="N35" s="392"/>
      <c r="O35" s="533"/>
    </row>
    <row r="36" spans="1:15" s="317" customFormat="1" ht="13.35" customHeight="1">
      <c r="A36" s="41"/>
      <c r="G36" s="41"/>
      <c r="H36" s="41"/>
      <c r="I36" s="41"/>
      <c r="J36" s="41"/>
      <c r="L36" s="392"/>
      <c r="M36" s="392"/>
      <c r="N36" s="392"/>
      <c r="O36" s="533"/>
    </row>
    <row r="37" spans="1:15" s="317" customFormat="1" ht="13.35" customHeight="1">
      <c r="A37" s="41"/>
      <c r="G37" s="41"/>
      <c r="H37" s="41"/>
      <c r="I37" s="41"/>
      <c r="J37" s="41"/>
      <c r="L37" s="392"/>
      <c r="M37" s="392"/>
      <c r="N37" s="392"/>
      <c r="O37" s="533"/>
    </row>
    <row r="38" spans="1:15" s="317" customFormat="1" ht="13.35" customHeight="1">
      <c r="A38" s="41"/>
      <c r="B38" s="41"/>
      <c r="C38" s="41"/>
      <c r="D38" s="41"/>
      <c r="E38" s="41"/>
      <c r="F38" s="41"/>
      <c r="G38" s="41"/>
      <c r="H38" s="41"/>
      <c r="I38" s="41"/>
      <c r="J38" s="41"/>
      <c r="L38" s="392"/>
      <c r="M38" s="81"/>
      <c r="N38" s="81"/>
      <c r="O38" s="533"/>
    </row>
    <row r="39" spans="1:15" s="317" customFormat="1" ht="13.35" customHeight="1">
      <c r="A39" s="41"/>
      <c r="B39" s="41"/>
      <c r="C39" s="41"/>
      <c r="D39" s="41"/>
      <c r="E39" s="41"/>
      <c r="F39" s="41"/>
      <c r="G39" s="41"/>
      <c r="H39" s="41"/>
      <c r="I39" s="41"/>
      <c r="J39" s="41"/>
      <c r="L39" s="392"/>
      <c r="M39" s="81"/>
      <c r="N39" s="81"/>
      <c r="O39" s="533"/>
    </row>
    <row r="40" spans="1:15" s="317" customFormat="1" ht="13.35" customHeight="1">
      <c r="A40" s="41"/>
      <c r="B40" s="41"/>
      <c r="C40" s="41"/>
      <c r="D40" s="41"/>
      <c r="E40" s="41"/>
      <c r="F40" s="41"/>
      <c r="G40" s="41"/>
      <c r="H40" s="41"/>
      <c r="I40" s="41"/>
      <c r="J40" s="41"/>
      <c r="L40" s="392"/>
      <c r="M40" s="81"/>
      <c r="N40" s="81"/>
      <c r="O40" s="533"/>
    </row>
    <row r="41" spans="1:15" s="126" customFormat="1" ht="13.35" customHeight="1">
      <c r="A41" s="41"/>
      <c r="B41" s="41"/>
      <c r="C41" s="41"/>
      <c r="D41" s="41"/>
      <c r="E41" s="41"/>
      <c r="F41" s="41"/>
      <c r="G41" s="41"/>
      <c r="H41" s="41"/>
      <c r="I41" s="41"/>
      <c r="J41" s="41"/>
      <c r="L41" s="274"/>
      <c r="M41" s="81"/>
      <c r="N41" s="81"/>
      <c r="O41" s="300"/>
    </row>
    <row r="42" spans="1:15" s="126" customFormat="1" ht="13.35" customHeight="1">
      <c r="A42" s="41"/>
      <c r="B42" s="41"/>
      <c r="C42" s="41"/>
      <c r="D42" s="41"/>
      <c r="E42" s="41"/>
      <c r="F42" s="41"/>
      <c r="G42" s="41"/>
      <c r="H42" s="41"/>
      <c r="I42" s="41"/>
      <c r="J42" s="41"/>
      <c r="L42" s="274"/>
      <c r="M42" s="81"/>
      <c r="N42" s="81"/>
      <c r="O42" s="300"/>
    </row>
    <row r="43" spans="1:15" s="126" customFormat="1" ht="13.35" customHeight="1">
      <c r="A43" s="41"/>
      <c r="B43" s="41"/>
      <c r="C43" s="41"/>
      <c r="D43" s="41"/>
      <c r="E43" s="41"/>
      <c r="F43" s="41"/>
      <c r="G43" s="41"/>
      <c r="H43" s="41"/>
      <c r="I43" s="41"/>
      <c r="J43" s="41"/>
      <c r="L43" s="274"/>
      <c r="M43" s="81"/>
      <c r="N43" s="81"/>
      <c r="O43" s="300"/>
    </row>
    <row r="44" spans="1:15" s="126" customFormat="1" ht="15" customHeight="1">
      <c r="L44" s="274"/>
      <c r="M44" s="274"/>
      <c r="N44" s="274"/>
      <c r="O44" s="300"/>
    </row>
    <row r="45" spans="1:15" s="126" customFormat="1" ht="15" customHeight="1">
      <c r="L45" s="274"/>
      <c r="M45" s="274"/>
      <c r="N45" s="274"/>
      <c r="O45" s="300"/>
    </row>
    <row r="46" spans="1:15" s="126" customFormat="1" ht="15" customHeight="1">
      <c r="L46" s="274"/>
      <c r="M46" s="274"/>
      <c r="N46" s="274"/>
      <c r="O46" s="300"/>
    </row>
    <row r="47" spans="1:15" s="126" customFormat="1" ht="15" customHeight="1">
      <c r="L47" s="274"/>
      <c r="M47" s="274"/>
      <c r="N47" s="274"/>
      <c r="O47" s="300"/>
    </row>
    <row r="48" spans="1:15" s="126" customFormat="1" ht="15" customHeight="1">
      <c r="L48" s="274"/>
      <c r="M48" s="274"/>
      <c r="N48" s="274"/>
      <c r="O48" s="300"/>
    </row>
    <row r="49" spans="12:15" s="126" customFormat="1" ht="15" customHeight="1">
      <c r="L49" s="274"/>
      <c r="M49" s="274"/>
      <c r="N49" s="274"/>
      <c r="O49" s="300"/>
    </row>
    <row r="50" spans="12:15" s="126" customFormat="1" ht="15" customHeight="1">
      <c r="L50" s="274"/>
      <c r="M50" s="274"/>
      <c r="N50" s="274"/>
      <c r="O50" s="300"/>
    </row>
    <row r="51" spans="12:15" s="126" customFormat="1">
      <c r="L51" s="274"/>
      <c r="M51" s="274"/>
      <c r="N51" s="274"/>
      <c r="O51" s="300"/>
    </row>
    <row r="52" spans="12:15" s="126" customFormat="1">
      <c r="L52" s="274"/>
      <c r="M52" s="274"/>
      <c r="N52" s="274"/>
      <c r="O52" s="300"/>
    </row>
    <row r="53" spans="12:15" s="126" customFormat="1">
      <c r="L53" s="274"/>
      <c r="M53" s="274"/>
      <c r="N53" s="274"/>
      <c r="O53" s="300"/>
    </row>
    <row r="54" spans="12:15" s="126" customFormat="1">
      <c r="L54" s="274"/>
      <c r="M54" s="274"/>
      <c r="N54" s="274"/>
      <c r="O54" s="300"/>
    </row>
  </sheetData>
  <pageMargins left="0.25" right="0.25" top="0.75" bottom="0.75" header="0.3" footer="0.3"/>
  <pageSetup orientation="portrait" r:id="rId1"/>
  <customProperties>
    <customPr name="SheetOptions" r:id="rId2"/>
  </customProperties>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1">
    <pageSetUpPr fitToPage="1"/>
  </sheetPr>
  <dimension ref="A1:AC106"/>
  <sheetViews>
    <sheetView showRuler="0" zoomScale="85" zoomScaleNormal="85" workbookViewId="0">
      <selection activeCell="A2" sqref="A2"/>
    </sheetView>
  </sheetViews>
  <sheetFormatPr defaultColWidth="13.28515625" defaultRowHeight="13.15"/>
  <cols>
    <col min="1" max="1" width="4.42578125" style="18" customWidth="1"/>
    <col min="2" max="2" width="56" style="18" customWidth="1"/>
    <col min="3" max="4" width="11.5703125" style="18" bestFit="1" customWidth="1"/>
    <col min="5" max="7" width="10.7109375" style="18" customWidth="1"/>
    <col min="8" max="9" width="10.7109375" style="491" bestFit="1" customWidth="1"/>
    <col min="10" max="10" width="2.28515625" style="491" customWidth="1"/>
    <col min="11" max="11" width="11.7109375" style="491" customWidth="1"/>
    <col min="12" max="12" width="9.28515625" style="491" customWidth="1"/>
    <col min="13" max="14" width="49.7109375" style="62" customWidth="1"/>
    <col min="15" max="19" width="13.28515625" style="102" customWidth="1"/>
    <col min="20" max="21" width="13.28515625" style="62" customWidth="1"/>
    <col min="22" max="29" width="13.28515625" style="18" customWidth="1"/>
    <col min="30" max="16384" width="13.28515625" style="18"/>
  </cols>
  <sheetData>
    <row r="1" spans="1:29" ht="18.399999999999999" customHeight="1">
      <c r="A1" s="28"/>
      <c r="B1" s="29"/>
      <c r="C1" s="29"/>
      <c r="D1" s="29"/>
      <c r="E1" s="29"/>
      <c r="F1" s="29"/>
      <c r="G1" s="29"/>
      <c r="H1" s="561"/>
      <c r="I1" s="561"/>
      <c r="J1" s="561"/>
      <c r="K1" s="561"/>
      <c r="L1" s="561"/>
      <c r="M1" s="62" t="s">
        <v>525</v>
      </c>
      <c r="N1" s="560" t="s">
        <v>526</v>
      </c>
      <c r="O1" s="645"/>
      <c r="P1" s="645"/>
      <c r="Q1" s="645"/>
      <c r="R1" s="645"/>
      <c r="S1" s="645"/>
      <c r="T1" s="78"/>
      <c r="U1" s="78"/>
      <c r="V1" s="29"/>
      <c r="W1" s="29"/>
      <c r="X1" s="29"/>
      <c r="Y1" s="29"/>
      <c r="Z1" s="29"/>
      <c r="AA1" s="29"/>
      <c r="AB1" s="29"/>
      <c r="AC1" s="29"/>
    </row>
    <row r="2" spans="1:29" ht="57.4" customHeight="1">
      <c r="A2" s="28"/>
      <c r="B2" s="46" t="str">
        <f>IF(Index!$AJ$5=1,'3.1 Income statement'!N3,M3)</f>
        <v>3.1 RESULTADOS</v>
      </c>
      <c r="C2" s="29"/>
      <c r="D2" s="29"/>
      <c r="E2" s="29"/>
      <c r="F2" s="29"/>
      <c r="G2" s="29"/>
      <c r="H2" s="562"/>
      <c r="I2" s="561"/>
      <c r="J2" s="561"/>
      <c r="K2" s="561"/>
      <c r="L2" s="561"/>
      <c r="M2" s="78" t="s">
        <v>527</v>
      </c>
      <c r="N2" s="78" t="s">
        <v>528</v>
      </c>
      <c r="O2" s="645"/>
      <c r="P2" s="645"/>
      <c r="Q2" s="645"/>
      <c r="R2" s="645"/>
      <c r="S2" s="645"/>
      <c r="T2" s="78"/>
      <c r="U2" s="78"/>
      <c r="V2" s="29"/>
      <c r="W2" s="29"/>
      <c r="X2" s="29"/>
      <c r="Y2" s="29"/>
      <c r="Z2" s="29"/>
      <c r="AA2" s="29"/>
      <c r="AB2" s="29"/>
      <c r="AC2" s="29"/>
    </row>
    <row r="3" spans="1:29" s="126" customFormat="1" ht="19.149999999999999">
      <c r="A3" s="212"/>
      <c r="B3" s="145"/>
      <c r="C3" s="194"/>
      <c r="D3" s="194"/>
      <c r="E3" s="668" t="s">
        <v>159</v>
      </c>
      <c r="F3" s="669"/>
      <c r="G3" s="304"/>
      <c r="H3" s="504"/>
      <c r="I3" s="504"/>
      <c r="J3" s="504"/>
      <c r="K3" s="504"/>
      <c r="L3" s="504"/>
      <c r="M3" s="59" t="s">
        <v>529</v>
      </c>
      <c r="N3" s="59" t="s">
        <v>530</v>
      </c>
      <c r="O3" s="646"/>
      <c r="P3" s="646"/>
      <c r="Q3" s="646"/>
      <c r="R3" s="646"/>
      <c r="S3" s="646"/>
      <c r="T3" s="306"/>
      <c r="U3" s="306"/>
      <c r="V3" s="305"/>
      <c r="W3" s="305"/>
      <c r="X3" s="305"/>
      <c r="Y3" s="305"/>
      <c r="Z3" s="305"/>
      <c r="AA3" s="305"/>
      <c r="AB3" s="305"/>
      <c r="AC3" s="305"/>
    </row>
    <row r="4" spans="1:29" s="126" customFormat="1" ht="13.9" thickBot="1">
      <c r="A4" s="212"/>
      <c r="B4" s="240" t="str">
        <f>IF(Index!$AJ$5=1,'3.1 Income statement'!N5,M5)</f>
        <v>Miles de Euros</v>
      </c>
      <c r="C4" s="241" t="str">
        <f>IF(Index!$AJ$5=1,'3.1 Income statement'!N1,M1)</f>
        <v xml:space="preserve">12M 2025 </v>
      </c>
      <c r="D4" s="241" t="str">
        <f>IF(Index!$AJ$5=1,'3.1 Income statement'!N2,M2)</f>
        <v xml:space="preserve">12M 2024 </v>
      </c>
      <c r="E4" s="243" t="s">
        <v>160</v>
      </c>
      <c r="F4" s="244" t="s">
        <v>250</v>
      </c>
      <c r="G4" s="305"/>
      <c r="H4" s="504"/>
      <c r="I4" s="504"/>
      <c r="J4" s="504"/>
      <c r="K4" s="504"/>
      <c r="L4" s="504"/>
      <c r="M4" s="306"/>
      <c r="N4" s="306"/>
      <c r="O4" s="646"/>
      <c r="P4" s="646"/>
      <c r="Q4" s="646"/>
      <c r="R4" s="646"/>
      <c r="S4" s="646"/>
      <c r="T4" s="306"/>
      <c r="U4" s="306"/>
      <c r="V4" s="305"/>
      <c r="W4" s="305"/>
      <c r="X4" s="305"/>
      <c r="Y4" s="305"/>
      <c r="Z4" s="305"/>
      <c r="AA4" s="305"/>
      <c r="AB4" s="305"/>
      <c r="AC4" s="305"/>
    </row>
    <row r="5" spans="1:29" s="126" customFormat="1">
      <c r="A5" s="212"/>
      <c r="B5" s="41" t="str">
        <f>IF(Index!$AJ$5=1,'3.1 Income statement'!N6,M6)</f>
        <v>Intereses y rendimientos asimilados</v>
      </c>
      <c r="C5" s="134">
        <v>3865361.7991418</v>
      </c>
      <c r="D5" s="134">
        <v>4399787.8669499997</v>
      </c>
      <c r="E5" s="141">
        <v>-534426.06780819967</v>
      </c>
      <c r="F5" s="307">
        <v>-12.146632609782435</v>
      </c>
      <c r="G5" s="212"/>
      <c r="H5" s="504"/>
      <c r="I5" s="504"/>
      <c r="J5" s="563"/>
      <c r="K5" s="504"/>
      <c r="L5" s="504"/>
      <c r="M5" s="216" t="s">
        <v>162</v>
      </c>
      <c r="N5" s="216" t="s">
        <v>163</v>
      </c>
      <c r="O5" s="646"/>
      <c r="P5" s="646"/>
      <c r="Q5" s="646"/>
      <c r="R5" s="646"/>
      <c r="S5" s="646"/>
      <c r="T5" s="306"/>
      <c r="U5" s="306"/>
      <c r="V5" s="305"/>
      <c r="W5" s="305"/>
      <c r="X5" s="305"/>
      <c r="Y5" s="305"/>
      <c r="Z5" s="305"/>
      <c r="AA5" s="305"/>
      <c r="AB5" s="305"/>
      <c r="AC5" s="305"/>
    </row>
    <row r="6" spans="1:29" s="126" customFormat="1">
      <c r="A6" s="212"/>
      <c r="B6" s="41" t="str">
        <f>IF(Index!$AJ$5=1,'3.1 Income statement'!N7,M7)</f>
        <v>Intereses y cargas asimiladas</v>
      </c>
      <c r="C6" s="134">
        <v>-1628269.6440685799</v>
      </c>
      <c r="D6" s="134">
        <v>-2121379.5475285798</v>
      </c>
      <c r="E6" s="141">
        <v>493109.90345999994</v>
      </c>
      <c r="F6" s="307">
        <v>-23.244775034928381</v>
      </c>
      <c r="G6" s="212"/>
      <c r="H6" s="504"/>
      <c r="I6" s="504"/>
      <c r="J6" s="563"/>
      <c r="K6" s="504"/>
      <c r="L6" s="564"/>
      <c r="M6" s="81" t="s">
        <v>531</v>
      </c>
      <c r="N6" s="81" t="s">
        <v>532</v>
      </c>
      <c r="O6" s="646"/>
      <c r="P6" s="646"/>
      <c r="Q6" s="646"/>
      <c r="R6" s="646"/>
      <c r="S6" s="646"/>
      <c r="T6" s="306"/>
      <c r="U6" s="306"/>
      <c r="V6" s="305"/>
      <c r="W6" s="305"/>
      <c r="X6" s="305"/>
      <c r="Y6" s="305"/>
      <c r="Z6" s="305"/>
      <c r="AA6" s="305"/>
      <c r="AB6" s="305"/>
      <c r="AC6" s="305"/>
    </row>
    <row r="7" spans="1:29" s="126" customFormat="1">
      <c r="A7" s="212"/>
      <c r="B7" s="323" t="str">
        <f>IF(Index!$AJ$5=1,'3.1 Income statement'!N8,M8)</f>
        <v>Margen de Intereses</v>
      </c>
      <c r="C7" s="374">
        <v>2237092.1550732199</v>
      </c>
      <c r="D7" s="374">
        <v>2278408.3194214199</v>
      </c>
      <c r="E7" s="374">
        <v>-41316.164348199964</v>
      </c>
      <c r="F7" s="409">
        <v>-1.8133784008781977</v>
      </c>
      <c r="G7" s="212"/>
      <c r="H7" s="504"/>
      <c r="I7" s="504"/>
      <c r="J7" s="563"/>
      <c r="K7" s="504"/>
      <c r="L7" s="504"/>
      <c r="M7" s="81" t="s">
        <v>533</v>
      </c>
      <c r="N7" s="81" t="s">
        <v>534</v>
      </c>
      <c r="O7" s="646"/>
      <c r="P7" s="646"/>
      <c r="Q7" s="646"/>
      <c r="R7" s="646"/>
      <c r="S7" s="646"/>
      <c r="T7" s="306"/>
      <c r="U7" s="306"/>
      <c r="V7" s="305"/>
      <c r="W7" s="305"/>
      <c r="X7" s="305"/>
      <c r="Y7" s="305"/>
      <c r="Z7" s="305"/>
      <c r="AA7" s="305"/>
      <c r="AB7" s="305"/>
      <c r="AC7" s="305"/>
    </row>
    <row r="8" spans="1:29" s="126" customFormat="1">
      <c r="A8" s="212"/>
      <c r="B8" s="263" t="str">
        <f>IF(Index!$AJ$5=1,'3.1 Income statement'!N9,M9)</f>
        <v>Rendimiento de instrumentos de capital</v>
      </c>
      <c r="C8" s="137">
        <v>25838.07762</v>
      </c>
      <c r="D8" s="137">
        <v>15099.638140000001</v>
      </c>
      <c r="E8" s="143">
        <v>10738.439479999999</v>
      </c>
      <c r="F8" s="410">
        <v>71.117197514509428</v>
      </c>
      <c r="G8" s="212"/>
      <c r="H8" s="504"/>
      <c r="I8" s="504"/>
      <c r="J8" s="563"/>
      <c r="K8" s="504"/>
      <c r="L8" s="504"/>
      <c r="M8" s="155" t="s">
        <v>182</v>
      </c>
      <c r="N8" s="155" t="s">
        <v>183</v>
      </c>
      <c r="O8" s="646"/>
      <c r="P8" s="646"/>
      <c r="Q8" s="646"/>
      <c r="R8" s="646"/>
      <c r="S8" s="646"/>
      <c r="T8" s="306"/>
      <c r="U8" s="306"/>
      <c r="V8" s="305"/>
      <c r="W8" s="305"/>
      <c r="X8" s="305"/>
      <c r="Y8" s="305"/>
      <c r="Z8" s="305"/>
      <c r="AA8" s="305"/>
      <c r="AB8" s="305"/>
      <c r="AC8" s="305"/>
    </row>
    <row r="9" spans="1:29" s="126" customFormat="1">
      <c r="A9" s="212"/>
      <c r="B9" s="248" t="str">
        <f>IF(Index!$AJ$5=1,'3.1 Income statement'!N10,M10)</f>
        <v>Resultados de entidades valoradas por el método de la participación</v>
      </c>
      <c r="C9" s="138">
        <v>48856.784935574004</v>
      </c>
      <c r="D9" s="138">
        <v>34863.665661288906</v>
      </c>
      <c r="E9" s="129">
        <v>13993.119274285098</v>
      </c>
      <c r="F9" s="411">
        <v>40.13668387665399</v>
      </c>
      <c r="G9" s="212"/>
      <c r="H9" s="504"/>
      <c r="I9" s="504"/>
      <c r="J9" s="563"/>
      <c r="K9" s="504"/>
      <c r="L9" s="504"/>
      <c r="M9" s="81" t="s">
        <v>535</v>
      </c>
      <c r="N9" s="81" t="s">
        <v>536</v>
      </c>
      <c r="O9" s="646"/>
      <c r="P9" s="646"/>
      <c r="Q9" s="646"/>
      <c r="R9" s="646"/>
      <c r="S9" s="646"/>
      <c r="T9" s="306"/>
      <c r="U9" s="306"/>
      <c r="V9" s="305"/>
      <c r="W9" s="305"/>
      <c r="X9" s="305"/>
      <c r="Y9" s="305"/>
      <c r="Z9" s="305"/>
      <c r="AA9" s="305"/>
      <c r="AB9" s="305"/>
      <c r="AC9" s="305"/>
    </row>
    <row r="10" spans="1:29" s="126" customFormat="1" ht="13.9" customHeight="1">
      <c r="A10" s="212"/>
      <c r="B10" s="248" t="str">
        <f>IF(Index!$AJ$5=1,'3.1 Income statement'!N11,M11)</f>
        <v>Comisiones netas</v>
      </c>
      <c r="C10" s="138">
        <v>795053.17544000002</v>
      </c>
      <c r="D10" s="138">
        <v>717067.03928000003</v>
      </c>
      <c r="E10" s="129">
        <v>77986.136159999995</v>
      </c>
      <c r="F10" s="411">
        <v>10.875710622301801</v>
      </c>
      <c r="G10" s="212"/>
      <c r="H10" s="504"/>
      <c r="I10" s="504"/>
      <c r="J10" s="563"/>
      <c r="K10" s="504"/>
      <c r="L10" s="504"/>
      <c r="M10" s="81" t="s">
        <v>537</v>
      </c>
      <c r="N10" s="81" t="s">
        <v>538</v>
      </c>
      <c r="O10" s="646"/>
      <c r="P10" s="646"/>
      <c r="Q10" s="646"/>
      <c r="R10" s="646"/>
      <c r="S10" s="646"/>
      <c r="T10" s="306"/>
      <c r="U10" s="306"/>
      <c r="V10" s="305"/>
      <c r="W10" s="305"/>
      <c r="X10" s="305"/>
      <c r="Y10" s="305"/>
      <c r="Z10" s="305"/>
      <c r="AA10" s="305"/>
      <c r="AB10" s="305"/>
      <c r="AC10" s="305"/>
    </row>
    <row r="11" spans="1:29" s="126" customFormat="1">
      <c r="A11" s="212"/>
      <c r="B11" s="248" t="str">
        <f>IF(Index!$AJ$5=1,'3.1 Income statement'!N12,M12)</f>
        <v>Resultados de operaciones financieras y diferencias de cambio</v>
      </c>
      <c r="C11" s="138">
        <v>32191.547019999998</v>
      </c>
      <c r="D11" s="138">
        <v>38698.074179999297</v>
      </c>
      <c r="E11" s="129">
        <v>-6506.5271599992993</v>
      </c>
      <c r="F11" s="411">
        <v>-16.813568369668719</v>
      </c>
      <c r="G11" s="212"/>
      <c r="H11" s="504"/>
      <c r="I11" s="504"/>
      <c r="J11" s="563"/>
      <c r="K11" s="504"/>
      <c r="L11" s="504"/>
      <c r="M11" s="81" t="s">
        <v>539</v>
      </c>
      <c r="N11" s="81" t="s">
        <v>185</v>
      </c>
      <c r="O11" s="646"/>
      <c r="P11" s="646"/>
      <c r="Q11" s="646"/>
      <c r="R11" s="646"/>
      <c r="S11" s="646"/>
      <c r="T11" s="306"/>
      <c r="U11" s="306"/>
      <c r="V11" s="305"/>
      <c r="W11" s="305"/>
      <c r="X11" s="305"/>
      <c r="Y11" s="305"/>
      <c r="Z11" s="305"/>
      <c r="AA11" s="305"/>
      <c r="AB11" s="305"/>
      <c r="AC11" s="305"/>
    </row>
    <row r="12" spans="1:29" s="126" customFormat="1">
      <c r="A12" s="212"/>
      <c r="B12" s="320" t="str">
        <f>IF(Index!$AJ$5=1,'3.1 Income statement'!N13,M13)</f>
        <v>Otros productos/cargas de explotación</v>
      </c>
      <c r="C12" s="140">
        <v>-92162.874830000015</v>
      </c>
      <c r="D12" s="140">
        <v>-182659.25946</v>
      </c>
      <c r="E12" s="132">
        <v>90496.384629999986</v>
      </c>
      <c r="F12" s="412">
        <v>-49.543825425295523</v>
      </c>
      <c r="G12" s="212"/>
      <c r="H12" s="504"/>
      <c r="I12" s="504"/>
      <c r="J12" s="563"/>
      <c r="K12" s="504"/>
      <c r="L12" s="504"/>
      <c r="M12" s="81" t="s">
        <v>540</v>
      </c>
      <c r="N12" s="81" t="s">
        <v>541</v>
      </c>
      <c r="O12" s="646"/>
      <c r="P12" s="646"/>
      <c r="Q12" s="646"/>
      <c r="R12" s="646"/>
      <c r="S12" s="646"/>
      <c r="T12" s="306"/>
      <c r="U12" s="306"/>
      <c r="V12" s="305"/>
      <c r="W12" s="305"/>
      <c r="X12" s="305"/>
      <c r="Y12" s="305"/>
      <c r="Z12" s="305"/>
      <c r="AA12" s="305"/>
      <c r="AB12" s="305"/>
      <c r="AC12" s="305"/>
    </row>
    <row r="13" spans="1:29" s="126" customFormat="1">
      <c r="A13" s="212"/>
      <c r="B13" s="323" t="str">
        <f>IF(Index!$AJ$5=1,'3.1 Income statement'!N14,M14)</f>
        <v>Margen Bruto</v>
      </c>
      <c r="C13" s="374">
        <v>3046868.8652587938</v>
      </c>
      <c r="D13" s="374">
        <v>2901477.4772227085</v>
      </c>
      <c r="E13" s="374">
        <v>145391.38803608529</v>
      </c>
      <c r="F13" s="409">
        <v>5.0109431893730845</v>
      </c>
      <c r="G13" s="212"/>
      <c r="H13" s="504"/>
      <c r="I13" s="504"/>
      <c r="J13" s="563"/>
      <c r="K13" s="504"/>
      <c r="L13" s="504"/>
      <c r="M13" s="81" t="s">
        <v>542</v>
      </c>
      <c r="N13" s="81" t="s">
        <v>543</v>
      </c>
      <c r="O13" s="646"/>
      <c r="P13" s="646"/>
      <c r="Q13" s="646"/>
      <c r="R13" s="646"/>
      <c r="S13" s="646"/>
      <c r="T13" s="306"/>
      <c r="U13" s="306"/>
      <c r="V13" s="305"/>
      <c r="W13" s="305"/>
      <c r="X13" s="305"/>
      <c r="Y13" s="305"/>
      <c r="Z13" s="305"/>
      <c r="AA13" s="305"/>
      <c r="AB13" s="305"/>
      <c r="AC13" s="305"/>
    </row>
    <row r="14" spans="1:29" s="126" customFormat="1">
      <c r="A14" s="212"/>
      <c r="B14" s="263" t="str">
        <f>IF(Index!$AJ$5=1,'3.1 Income statement'!N15,M15)</f>
        <v>Gastos de Personal</v>
      </c>
      <c r="C14" s="137">
        <v>-638225.95767999999</v>
      </c>
      <c r="D14" s="137">
        <v>-594813.53177</v>
      </c>
      <c r="E14" s="143">
        <v>-43412.425909999991</v>
      </c>
      <c r="F14" s="410">
        <v>7.2984933245914325</v>
      </c>
      <c r="G14" s="212"/>
      <c r="H14" s="504"/>
      <c r="I14" s="504"/>
      <c r="J14" s="563"/>
      <c r="K14" s="504"/>
      <c r="L14" s="504"/>
      <c r="M14" s="155" t="s">
        <v>544</v>
      </c>
      <c r="N14" s="155" t="s">
        <v>187</v>
      </c>
      <c r="O14" s="646"/>
      <c r="P14" s="646"/>
      <c r="Q14" s="646"/>
      <c r="R14" s="646"/>
      <c r="S14" s="646"/>
      <c r="T14" s="306"/>
      <c r="U14" s="306"/>
      <c r="V14" s="305"/>
      <c r="W14" s="305"/>
      <c r="X14" s="305"/>
      <c r="Y14" s="305"/>
      <c r="Z14" s="305"/>
      <c r="AA14" s="305"/>
      <c r="AB14" s="305"/>
      <c r="AC14" s="305"/>
    </row>
    <row r="15" spans="1:29" s="126" customFormat="1">
      <c r="A15" s="212"/>
      <c r="B15" s="320" t="str">
        <f>IF(Index!$AJ$5=1,'3.1 Income statement'!N16,M16)</f>
        <v>Gastos de administración y amortización</v>
      </c>
      <c r="C15" s="140">
        <v>-461257.78029000002</v>
      </c>
      <c r="D15" s="140">
        <v>-458908.78071000008</v>
      </c>
      <c r="E15" s="132">
        <v>-2348.9995799999451</v>
      </c>
      <c r="F15" s="412">
        <v>0.51186634005252496</v>
      </c>
      <c r="G15" s="305"/>
      <c r="H15" s="504"/>
      <c r="I15" s="504"/>
      <c r="J15" s="563"/>
      <c r="K15" s="504"/>
      <c r="L15" s="504"/>
      <c r="M15" s="81" t="s">
        <v>545</v>
      </c>
      <c r="N15" s="81" t="s">
        <v>546</v>
      </c>
      <c r="O15" s="646"/>
      <c r="P15" s="646"/>
      <c r="Q15" s="646"/>
      <c r="R15" s="646"/>
      <c r="S15" s="646"/>
      <c r="T15" s="306"/>
      <c r="U15" s="306"/>
      <c r="V15" s="305"/>
      <c r="W15" s="305"/>
      <c r="X15" s="305"/>
      <c r="Y15" s="305"/>
      <c r="Z15" s="305"/>
      <c r="AA15" s="305"/>
      <c r="AB15" s="305"/>
      <c r="AC15" s="305"/>
    </row>
    <row r="16" spans="1:29" s="126" customFormat="1">
      <c r="A16" s="212"/>
      <c r="B16" s="323" t="str">
        <f>IF(Index!$AJ$5=1,'3.1 Income statement'!N17,M17)</f>
        <v>Resultado de explotación antes de provisiones</v>
      </c>
      <c r="C16" s="374">
        <v>1947385.1272887937</v>
      </c>
      <c r="D16" s="374">
        <v>1847755.1647427087</v>
      </c>
      <c r="E16" s="374">
        <v>99629.962546085007</v>
      </c>
      <c r="F16" s="409">
        <v>5.3919461001727473</v>
      </c>
      <c r="G16" s="212"/>
      <c r="H16" s="504"/>
      <c r="I16" s="504"/>
      <c r="J16" s="563"/>
      <c r="K16" s="504"/>
      <c r="L16" s="504"/>
      <c r="M16" s="81" t="s">
        <v>547</v>
      </c>
      <c r="N16" s="81" t="s">
        <v>548</v>
      </c>
      <c r="O16" s="646"/>
      <c r="P16" s="646"/>
      <c r="Q16" s="646"/>
      <c r="R16" s="646"/>
      <c r="S16" s="646"/>
      <c r="T16" s="306"/>
      <c r="U16" s="306"/>
      <c r="V16" s="305"/>
      <c r="W16" s="305"/>
      <c r="X16" s="305"/>
      <c r="Y16" s="305"/>
      <c r="Z16" s="305"/>
      <c r="AA16" s="305"/>
      <c r="AB16" s="305"/>
      <c r="AC16" s="305"/>
    </row>
    <row r="17" spans="1:29" s="126" customFormat="1">
      <c r="A17" s="212"/>
      <c r="B17" s="263" t="str">
        <f>IF(Index!$AJ$5=1,'3.1 Income statement'!N18,M18)</f>
        <v xml:space="preserve">Dotaciones a provisiones </v>
      </c>
      <c r="C17" s="137">
        <v>-74620.60248999999</v>
      </c>
      <c r="D17" s="137">
        <v>-88106.648230000006</v>
      </c>
      <c r="E17" s="143">
        <v>13486.045740000016</v>
      </c>
      <c r="F17" s="410">
        <v>-15.306501848526869</v>
      </c>
      <c r="G17" s="212"/>
      <c r="H17" s="504"/>
      <c r="I17" s="504"/>
      <c r="J17" s="563"/>
      <c r="K17" s="504"/>
      <c r="L17" s="504"/>
      <c r="M17" s="155" t="s">
        <v>188</v>
      </c>
      <c r="N17" s="155" t="s">
        <v>549</v>
      </c>
      <c r="O17" s="646"/>
      <c r="P17" s="646"/>
      <c r="Q17" s="646"/>
      <c r="R17" s="646"/>
      <c r="S17" s="646"/>
      <c r="T17" s="306"/>
      <c r="U17" s="306"/>
      <c r="V17" s="305"/>
      <c r="W17" s="305"/>
      <c r="X17" s="305"/>
      <c r="Y17" s="305"/>
      <c r="Z17" s="305"/>
      <c r="AA17" s="305"/>
      <c r="AB17" s="305"/>
      <c r="AC17" s="305"/>
    </row>
    <row r="18" spans="1:29" s="126" customFormat="1">
      <c r="A18" s="212"/>
      <c r="B18" s="320" t="str">
        <f>IF(Index!$AJ$5=1,'3.1 Income statement'!N19,M19)</f>
        <v>Pérdidas por deterioro de activos</v>
      </c>
      <c r="C18" s="140">
        <v>-312470.67741999996</v>
      </c>
      <c r="D18" s="140">
        <v>-359120.7279</v>
      </c>
      <c r="E18" s="132">
        <v>46650.050480000034</v>
      </c>
      <c r="F18" s="412">
        <v>-12.99007460605006</v>
      </c>
      <c r="G18" s="212"/>
      <c r="H18" s="504"/>
      <c r="I18" s="504"/>
      <c r="J18" s="563"/>
      <c r="K18" s="504"/>
      <c r="L18" s="504"/>
      <c r="M18" s="81" t="s">
        <v>305</v>
      </c>
      <c r="N18" s="81" t="s">
        <v>550</v>
      </c>
      <c r="O18" s="646"/>
      <c r="P18" s="646"/>
      <c r="Q18" s="646"/>
      <c r="R18" s="646"/>
      <c r="S18" s="646"/>
      <c r="T18" s="306"/>
      <c r="U18" s="306"/>
      <c r="V18" s="305"/>
      <c r="W18" s="305"/>
      <c r="X18" s="305"/>
      <c r="Y18" s="305"/>
      <c r="Z18" s="305"/>
      <c r="AA18" s="305"/>
      <c r="AB18" s="305"/>
      <c r="AC18" s="305"/>
    </row>
    <row r="19" spans="1:29" s="126" customFormat="1" hidden="1">
      <c r="A19" s="212"/>
      <c r="B19" s="279"/>
      <c r="C19" s="134"/>
      <c r="D19" s="134"/>
      <c r="E19" s="141"/>
      <c r="F19" s="307"/>
      <c r="G19" s="212"/>
      <c r="H19" s="504"/>
      <c r="I19" s="504"/>
      <c r="J19" s="563"/>
      <c r="K19" s="504"/>
      <c r="L19" s="504"/>
      <c r="M19" s="81" t="s">
        <v>551</v>
      </c>
      <c r="N19" s="81" t="s">
        <v>552</v>
      </c>
      <c r="O19" s="646"/>
      <c r="P19" s="646"/>
      <c r="Q19" s="646"/>
      <c r="R19" s="646"/>
      <c r="S19" s="646"/>
      <c r="T19" s="306"/>
      <c r="U19" s="306"/>
      <c r="V19" s="305"/>
      <c r="W19" s="305"/>
      <c r="X19" s="305"/>
      <c r="Y19" s="305"/>
      <c r="Z19" s="305"/>
      <c r="AA19" s="305"/>
      <c r="AB19" s="305"/>
      <c r="AC19" s="305"/>
    </row>
    <row r="20" spans="1:29" s="126" customFormat="1">
      <c r="A20" s="212"/>
      <c r="B20" s="323" t="str">
        <f>IF(Index!$AJ$5=1,'3.1 Income statement'!N21,M21)</f>
        <v>Resultado de la actividad de explotación</v>
      </c>
      <c r="C20" s="374">
        <v>1560293.8473787936</v>
      </c>
      <c r="D20" s="374">
        <v>1400527.7886127087</v>
      </c>
      <c r="E20" s="374">
        <v>159766.05876608496</v>
      </c>
      <c r="F20" s="409">
        <v>11.407560782806105</v>
      </c>
      <c r="G20" s="212"/>
      <c r="H20" s="504"/>
      <c r="I20" s="504"/>
      <c r="J20" s="563"/>
      <c r="K20" s="504"/>
      <c r="L20" s="146"/>
      <c r="M20" s="81" t="s">
        <v>553</v>
      </c>
      <c r="N20" s="81" t="s">
        <v>554</v>
      </c>
      <c r="O20" s="646"/>
      <c r="P20" s="646"/>
      <c r="Q20" s="646"/>
      <c r="R20" s="646"/>
      <c r="S20" s="646"/>
      <c r="T20" s="306"/>
      <c r="U20" s="306"/>
      <c r="V20" s="305"/>
      <c r="W20" s="305"/>
      <c r="X20" s="305"/>
      <c r="Y20" s="305"/>
      <c r="Z20" s="305"/>
      <c r="AA20" s="305"/>
      <c r="AB20" s="305"/>
      <c r="AC20" s="305"/>
    </row>
    <row r="21" spans="1:29" s="126" customFormat="1">
      <c r="A21" s="212"/>
      <c r="B21" s="413" t="str">
        <f>IF(Index!$AJ$5=1,'3.1 Income statement'!N22,M22)</f>
        <v xml:space="preserve">Ganancias/pérdidas en baja de activos </v>
      </c>
      <c r="C21" s="414">
        <v>-25116.238180000008</v>
      </c>
      <c r="D21" s="137">
        <v>-40829.163160000004</v>
      </c>
      <c r="E21" s="143">
        <v>15712.924979999996</v>
      </c>
      <c r="F21" s="410">
        <v>-38.48456290525646</v>
      </c>
      <c r="G21" s="212"/>
      <c r="H21" s="504"/>
      <c r="I21" s="504"/>
      <c r="J21" s="563"/>
      <c r="K21" s="504"/>
      <c r="L21" s="504"/>
      <c r="M21" s="155" t="s">
        <v>555</v>
      </c>
      <c r="N21" s="155" t="s">
        <v>189</v>
      </c>
      <c r="O21" s="646"/>
      <c r="P21" s="646"/>
      <c r="Q21" s="646"/>
      <c r="R21" s="646"/>
      <c r="S21" s="646"/>
      <c r="T21" s="306"/>
      <c r="U21" s="306"/>
      <c r="V21" s="305"/>
      <c r="W21" s="305"/>
      <c r="X21" s="305"/>
      <c r="Y21" s="305"/>
      <c r="Z21" s="305"/>
      <c r="AA21" s="305"/>
      <c r="AB21" s="305"/>
      <c r="AC21" s="305"/>
    </row>
    <row r="22" spans="1:29" s="126" customFormat="1" hidden="1">
      <c r="A22" s="212"/>
      <c r="B22" s="41"/>
      <c r="C22" s="134"/>
      <c r="D22" s="134"/>
      <c r="E22" s="141"/>
      <c r="F22" s="307"/>
      <c r="G22" s="212"/>
      <c r="H22" s="504"/>
      <c r="I22" s="504"/>
      <c r="J22" s="563"/>
      <c r="K22" s="504"/>
      <c r="L22" s="504"/>
      <c r="M22" s="81" t="s">
        <v>556</v>
      </c>
      <c r="N22" s="81" t="s">
        <v>557</v>
      </c>
      <c r="O22" s="646"/>
      <c r="P22" s="646"/>
      <c r="Q22" s="646"/>
      <c r="R22" s="646"/>
      <c r="S22" s="646"/>
      <c r="T22" s="306"/>
      <c r="U22" s="306"/>
      <c r="V22" s="305"/>
      <c r="W22" s="305"/>
      <c r="X22" s="305"/>
      <c r="Y22" s="305"/>
      <c r="Z22" s="305"/>
      <c r="AA22" s="305"/>
      <c r="AB22" s="305"/>
      <c r="AC22" s="305"/>
    </row>
    <row r="23" spans="1:29" s="126" customFormat="1">
      <c r="A23" s="212"/>
      <c r="B23" s="325" t="str">
        <f>IF(Index!$AJ$5=1,'3.1 Income statement'!N24,M24)</f>
        <v xml:space="preserve">Resultado antes de impuestos </v>
      </c>
      <c r="C23" s="373">
        <v>1535177.6091987935</v>
      </c>
      <c r="D23" s="374">
        <v>1359698.6254527087</v>
      </c>
      <c r="E23" s="374">
        <v>175478.98374608485</v>
      </c>
      <c r="F23" s="409">
        <v>12.905726347091035</v>
      </c>
      <c r="G23" s="212"/>
      <c r="H23" s="504"/>
      <c r="I23" s="504"/>
      <c r="J23" s="563"/>
      <c r="K23" s="504"/>
      <c r="L23" s="504"/>
      <c r="M23" s="81" t="s">
        <v>558</v>
      </c>
      <c r="N23" s="81" t="s">
        <v>559</v>
      </c>
      <c r="O23" s="646"/>
      <c r="P23" s="646"/>
      <c r="Q23" s="646"/>
      <c r="R23" s="646"/>
      <c r="S23" s="646"/>
      <c r="T23" s="306"/>
      <c r="U23" s="306"/>
      <c r="V23" s="305"/>
      <c r="W23" s="305"/>
      <c r="X23" s="305"/>
      <c r="Y23" s="305"/>
      <c r="Z23" s="305"/>
      <c r="AA23" s="305"/>
      <c r="AB23" s="305"/>
      <c r="AC23" s="305"/>
    </row>
    <row r="24" spans="1:29" s="126" customFormat="1">
      <c r="A24" s="212"/>
      <c r="B24" s="258" t="str">
        <f>IF(Index!$AJ$5=1,'3.1 Income statement'!N25,M25)</f>
        <v xml:space="preserve">Impuesto sobre beneficios </v>
      </c>
      <c r="C24" s="415">
        <v>-445201.50668500003</v>
      </c>
      <c r="D24" s="137">
        <v>-406727.27475300001</v>
      </c>
      <c r="E24" s="143">
        <v>-38474.231932000024</v>
      </c>
      <c r="F24" s="410">
        <v>9.4594669008526431</v>
      </c>
      <c r="G24" s="212"/>
      <c r="H24" s="504"/>
      <c r="I24" s="504"/>
      <c r="J24" s="563"/>
      <c r="K24" s="504"/>
      <c r="L24" s="564"/>
      <c r="M24" s="155" t="s">
        <v>560</v>
      </c>
      <c r="N24" s="155" t="s">
        <v>561</v>
      </c>
      <c r="O24" s="646"/>
      <c r="P24" s="646"/>
      <c r="Q24" s="646"/>
      <c r="R24" s="646"/>
      <c r="S24" s="646"/>
      <c r="T24" s="306"/>
      <c r="U24" s="306"/>
      <c r="V24" s="305"/>
      <c r="W24" s="305"/>
      <c r="X24" s="305"/>
      <c r="Y24" s="305"/>
      <c r="Z24" s="305"/>
      <c r="AA24" s="305"/>
      <c r="AB24" s="305"/>
      <c r="AC24" s="305"/>
    </row>
    <row r="25" spans="1:29" s="126" customFormat="1" hidden="1">
      <c r="A25" s="212"/>
      <c r="B25" s="49"/>
      <c r="C25" s="309"/>
      <c r="D25" s="309"/>
      <c r="E25" s="309"/>
      <c r="F25" s="310"/>
      <c r="G25" s="212"/>
      <c r="H25" s="504"/>
      <c r="I25" s="504"/>
      <c r="J25" s="563"/>
      <c r="K25" s="504"/>
      <c r="L25" s="564"/>
      <c r="M25" s="81" t="s">
        <v>562</v>
      </c>
      <c r="N25" s="81" t="s">
        <v>563</v>
      </c>
      <c r="O25" s="646"/>
      <c r="P25" s="646"/>
      <c r="Q25" s="646"/>
      <c r="R25" s="646"/>
      <c r="S25" s="646"/>
      <c r="T25" s="306"/>
      <c r="U25" s="306"/>
      <c r="V25" s="305"/>
      <c r="W25" s="305"/>
      <c r="X25" s="305"/>
      <c r="Y25" s="305"/>
      <c r="Z25" s="305"/>
      <c r="AA25" s="305"/>
      <c r="AB25" s="305"/>
      <c r="AC25" s="305"/>
    </row>
    <row r="26" spans="1:29" s="126" customFormat="1" hidden="1">
      <c r="A26" s="311"/>
      <c r="B26" s="41"/>
      <c r="C26" s="134"/>
      <c r="D26" s="134"/>
      <c r="E26" s="141"/>
      <c r="F26" s="307"/>
      <c r="G26" s="212"/>
      <c r="H26" s="504"/>
      <c r="I26" s="504"/>
      <c r="J26" s="563"/>
      <c r="K26" s="504"/>
      <c r="L26" s="564"/>
      <c r="M26" s="155"/>
      <c r="N26" s="155" t="s">
        <v>564</v>
      </c>
      <c r="O26" s="646"/>
      <c r="P26" s="646"/>
      <c r="Q26" s="646"/>
      <c r="R26" s="646"/>
      <c r="S26" s="646"/>
      <c r="T26" s="306"/>
      <c r="U26" s="306"/>
      <c r="V26" s="305"/>
      <c r="W26" s="305"/>
      <c r="X26" s="305"/>
      <c r="Y26" s="305"/>
      <c r="Z26" s="305"/>
      <c r="AA26" s="305"/>
      <c r="AB26" s="305"/>
      <c r="AC26" s="305"/>
    </row>
    <row r="27" spans="1:29" s="126" customFormat="1" hidden="1">
      <c r="A27" s="212"/>
      <c r="B27" s="41"/>
      <c r="C27" s="134"/>
      <c r="D27" s="134"/>
      <c r="E27" s="141"/>
      <c r="F27" s="307"/>
      <c r="G27" s="212"/>
      <c r="H27" s="504"/>
      <c r="I27" s="504"/>
      <c r="J27" s="563"/>
      <c r="K27" s="504"/>
      <c r="L27" s="564"/>
      <c r="M27" s="81"/>
      <c r="N27" s="81" t="s">
        <v>565</v>
      </c>
      <c r="O27" s="646"/>
      <c r="P27" s="646"/>
      <c r="Q27" s="646"/>
      <c r="R27" s="646"/>
      <c r="S27" s="646"/>
      <c r="T27" s="306"/>
      <c r="U27" s="306"/>
      <c r="V27" s="305"/>
      <c r="W27" s="305"/>
      <c r="X27" s="305"/>
      <c r="Y27" s="305"/>
      <c r="Z27" s="305"/>
      <c r="AA27" s="305"/>
      <c r="AB27" s="305"/>
      <c r="AC27" s="305"/>
    </row>
    <row r="28" spans="1:29" s="126" customFormat="1" hidden="1">
      <c r="A28" s="212"/>
      <c r="B28" s="41"/>
      <c r="C28" s="134"/>
      <c r="D28" s="134"/>
      <c r="E28" s="141"/>
      <c r="F28" s="307"/>
      <c r="G28" s="212"/>
      <c r="H28" s="504"/>
      <c r="I28" s="504"/>
      <c r="J28" s="563"/>
      <c r="K28" s="504"/>
      <c r="L28" s="564"/>
      <c r="M28" s="81"/>
      <c r="N28" s="81" t="s">
        <v>566</v>
      </c>
      <c r="O28" s="646"/>
      <c r="P28" s="646"/>
      <c r="Q28" s="646"/>
      <c r="R28" s="646"/>
      <c r="S28" s="646"/>
      <c r="T28" s="306"/>
      <c r="U28" s="306"/>
      <c r="V28" s="305"/>
      <c r="W28" s="305"/>
      <c r="X28" s="305"/>
      <c r="Y28" s="305"/>
      <c r="Z28" s="305"/>
      <c r="AA28" s="305"/>
      <c r="AB28" s="305"/>
      <c r="AC28" s="305"/>
    </row>
    <row r="29" spans="1:29" s="126" customFormat="1">
      <c r="A29" s="212"/>
      <c r="B29" s="588" t="str">
        <f>IF(Index!$AJ$5=1,'3.1 Income statement'!N30,M30)</f>
        <v>Resultado del ejercicio</v>
      </c>
      <c r="C29" s="416">
        <v>1089976.1025137934</v>
      </c>
      <c r="D29" s="416">
        <v>952971.35069970868</v>
      </c>
      <c r="E29" s="416">
        <v>137004.75181408471</v>
      </c>
      <c r="F29" s="417">
        <v>14.376586632272888</v>
      </c>
      <c r="G29" s="212"/>
      <c r="H29" s="504"/>
      <c r="I29" s="504"/>
      <c r="J29" s="563"/>
      <c r="K29" s="504"/>
      <c r="L29" s="504"/>
      <c r="M29" s="81"/>
      <c r="N29" s="81" t="s">
        <v>567</v>
      </c>
      <c r="O29" s="646"/>
      <c r="P29" s="646"/>
      <c r="Q29" s="646"/>
      <c r="R29" s="646"/>
      <c r="S29" s="646"/>
      <c r="T29" s="306"/>
      <c r="U29" s="306"/>
      <c r="V29" s="305"/>
      <c r="W29" s="305"/>
      <c r="X29" s="305"/>
      <c r="Y29" s="305"/>
      <c r="Z29" s="305"/>
      <c r="AA29" s="305"/>
      <c r="AB29" s="305"/>
      <c r="AC29" s="305"/>
    </row>
    <row r="30" spans="1:29" s="126" customFormat="1" hidden="1">
      <c r="A30" s="212"/>
      <c r="B30" s="305"/>
      <c r="C30" s="312"/>
      <c r="D30" s="312"/>
      <c r="E30" s="312"/>
      <c r="F30" s="313"/>
      <c r="G30" s="212"/>
      <c r="H30" s="504"/>
      <c r="I30" s="504"/>
      <c r="J30" s="504"/>
      <c r="K30" s="504"/>
      <c r="L30" s="565"/>
      <c r="M30" s="155" t="s">
        <v>568</v>
      </c>
      <c r="N30" s="155" t="s">
        <v>569</v>
      </c>
      <c r="O30" s="646"/>
      <c r="P30" s="646"/>
      <c r="Q30" s="646"/>
      <c r="R30" s="646"/>
      <c r="S30" s="646"/>
      <c r="T30" s="306"/>
      <c r="U30" s="306"/>
      <c r="V30" s="305"/>
      <c r="W30" s="305"/>
      <c r="X30" s="305"/>
      <c r="Y30" s="305"/>
      <c r="Z30" s="305"/>
      <c r="AA30" s="305"/>
      <c r="AB30" s="305"/>
      <c r="AC30" s="305"/>
    </row>
    <row r="31" spans="1:29" s="126" customFormat="1" ht="22.9">
      <c r="A31" s="212"/>
      <c r="B31" s="33"/>
      <c r="C31" s="305"/>
      <c r="D31" s="305"/>
      <c r="E31" s="305"/>
      <c r="F31" s="305"/>
      <c r="G31" s="305"/>
      <c r="H31" s="504"/>
      <c r="I31" s="504"/>
      <c r="J31" s="504"/>
      <c r="K31" s="504"/>
      <c r="L31" s="504"/>
      <c r="M31" s="306"/>
      <c r="N31" s="306" t="s">
        <v>570</v>
      </c>
      <c r="O31" s="646"/>
      <c r="P31" s="646"/>
      <c r="Q31" s="646"/>
      <c r="R31" s="646"/>
      <c r="S31" s="646"/>
      <c r="T31" s="306"/>
      <c r="U31" s="306"/>
      <c r="V31" s="305"/>
      <c r="W31" s="305"/>
      <c r="X31" s="305"/>
      <c r="Y31" s="305"/>
      <c r="Z31" s="305"/>
      <c r="AA31" s="305"/>
      <c r="AB31" s="305"/>
      <c r="AC31" s="305"/>
    </row>
    <row r="32" spans="1:29" s="126" customFormat="1">
      <c r="A32" s="212"/>
      <c r="B32" s="305"/>
      <c r="C32" s="305"/>
      <c r="D32" s="305"/>
      <c r="E32" s="305"/>
      <c r="F32" s="305"/>
      <c r="G32" s="305"/>
      <c r="H32" s="504"/>
      <c r="I32" s="504"/>
      <c r="J32" s="504"/>
      <c r="K32" s="504"/>
      <c r="L32" s="504"/>
      <c r="M32" s="79"/>
      <c r="N32" s="79"/>
      <c r="O32" s="646"/>
      <c r="P32" s="646"/>
      <c r="Q32" s="646"/>
      <c r="R32" s="646"/>
      <c r="S32" s="646"/>
      <c r="T32" s="306"/>
      <c r="U32" s="306"/>
      <c r="V32" s="305"/>
      <c r="W32" s="305"/>
      <c r="X32" s="305"/>
      <c r="Y32" s="305"/>
      <c r="Z32" s="305"/>
      <c r="AA32" s="305"/>
      <c r="AB32" s="305"/>
      <c r="AC32" s="305"/>
    </row>
    <row r="33" spans="1:29" s="126" customFormat="1">
      <c r="A33" s="212"/>
      <c r="B33" s="305"/>
      <c r="C33" s="305"/>
      <c r="D33" s="305"/>
      <c r="E33" s="305"/>
      <c r="F33" s="305"/>
      <c r="G33" s="305"/>
      <c r="H33" s="504"/>
      <c r="I33" s="504"/>
      <c r="J33" s="504"/>
      <c r="K33" s="504"/>
      <c r="L33" s="504"/>
      <c r="M33" s="306"/>
      <c r="N33" s="306"/>
      <c r="O33" s="646"/>
      <c r="P33" s="646"/>
      <c r="Q33" s="646"/>
      <c r="R33" s="646"/>
      <c r="S33" s="646"/>
      <c r="T33" s="306"/>
      <c r="U33" s="306"/>
      <c r="V33" s="305"/>
      <c r="W33" s="305"/>
      <c r="X33" s="305"/>
      <c r="Y33" s="305"/>
      <c r="Z33" s="305"/>
      <c r="AA33" s="305"/>
      <c r="AB33" s="305"/>
      <c r="AC33" s="305"/>
    </row>
    <row r="34" spans="1:29" s="126" customFormat="1">
      <c r="A34" s="212"/>
      <c r="B34" s="305"/>
      <c r="C34" s="305"/>
      <c r="D34" s="305"/>
      <c r="E34" s="305"/>
      <c r="F34" s="305"/>
      <c r="G34" s="305"/>
      <c r="H34" s="504"/>
      <c r="I34" s="504"/>
      <c r="J34" s="504"/>
      <c r="K34" s="504"/>
      <c r="L34" s="504"/>
      <c r="M34" s="306"/>
      <c r="N34" s="306"/>
      <c r="O34" s="646"/>
      <c r="P34" s="646"/>
      <c r="Q34" s="646"/>
      <c r="R34" s="646"/>
      <c r="S34" s="646"/>
      <c r="T34" s="306"/>
      <c r="U34" s="306"/>
      <c r="V34" s="305"/>
      <c r="W34" s="305"/>
      <c r="X34" s="305"/>
      <c r="Y34" s="305"/>
      <c r="Z34" s="305"/>
      <c r="AA34" s="305"/>
      <c r="AB34" s="305"/>
      <c r="AC34" s="305"/>
    </row>
    <row r="35" spans="1:29" s="126" customFormat="1" ht="19.149999999999999">
      <c r="A35" s="212"/>
      <c r="B35" s="287" t="str">
        <f>IF(Index!$AJ$5=1,'3.1 Income statement'!N36,M36)</f>
        <v>RESULTADOS TRIMESTRALES</v>
      </c>
      <c r="C35" s="305"/>
      <c r="D35" s="305"/>
      <c r="E35" s="305"/>
      <c r="F35" s="305"/>
      <c r="G35" s="308"/>
      <c r="H35" s="564"/>
      <c r="I35" s="504"/>
      <c r="J35" s="504"/>
      <c r="K35" s="504"/>
      <c r="L35" s="504"/>
      <c r="M35" s="306"/>
      <c r="N35" s="306"/>
      <c r="O35" s="646"/>
      <c r="P35" s="646"/>
      <c r="Q35" s="646"/>
      <c r="R35" s="646"/>
      <c r="S35" s="646"/>
      <c r="T35" s="306"/>
      <c r="U35" s="306"/>
      <c r="V35" s="305"/>
      <c r="W35" s="305"/>
      <c r="X35" s="305"/>
      <c r="Y35" s="305"/>
      <c r="Z35" s="305"/>
      <c r="AA35" s="305"/>
      <c r="AB35" s="305"/>
      <c r="AC35" s="305"/>
    </row>
    <row r="36" spans="1:29" s="126" customFormat="1" ht="19.149999999999999">
      <c r="A36" s="212"/>
      <c r="B36" s="145"/>
      <c r="C36" s="194"/>
      <c r="D36" s="194"/>
      <c r="E36" s="668"/>
      <c r="F36" s="669"/>
      <c r="G36" s="308"/>
      <c r="H36" s="668" t="s">
        <v>571</v>
      </c>
      <c r="I36" s="669"/>
      <c r="J36" s="534"/>
      <c r="K36" s="504"/>
      <c r="L36" s="504"/>
      <c r="M36" s="288" t="s">
        <v>572</v>
      </c>
      <c r="N36" s="288" t="s">
        <v>573</v>
      </c>
      <c r="O36" s="646"/>
      <c r="P36" s="646"/>
      <c r="Q36" s="646"/>
      <c r="R36" s="646"/>
      <c r="S36" s="646"/>
      <c r="T36" s="306"/>
      <c r="U36" s="306"/>
      <c r="V36" s="305"/>
      <c r="W36" s="305"/>
      <c r="X36" s="305"/>
      <c r="Y36" s="305"/>
      <c r="Z36" s="305"/>
      <c r="AA36" s="305"/>
      <c r="AB36" s="305"/>
      <c r="AC36" s="305"/>
    </row>
    <row r="37" spans="1:29" s="126" customFormat="1" ht="13.9" thickBot="1">
      <c r="A37" s="212"/>
      <c r="B37" s="240" t="str">
        <f>IF(Index!$AJ$5=1,'3.1 Income statement'!N38,M38)</f>
        <v>Miles de Euros</v>
      </c>
      <c r="C37" s="242" t="str">
        <f>IF(Index!$AJ$5=1,'3.1 Income statement'!$N$66,$M$66)</f>
        <v>4T25</v>
      </c>
      <c r="D37" s="242" t="str">
        <f>IF(Index!$AJ$5=1,'3.1 Income statement'!$N$67,$M$67)</f>
        <v>3T25</v>
      </c>
      <c r="E37" s="242" t="str">
        <f>IF(Index!$AJ$5=1,$N$68,$M$68)</f>
        <v>2T25</v>
      </c>
      <c r="F37" s="242" t="str">
        <f>IF(Index!$AJ$5=1,$N$69,$M$69)</f>
        <v>1T25</v>
      </c>
      <c r="G37" s="242" t="str">
        <f>IF(Index!$AJ$5=1,$N$70,$M$70)</f>
        <v>4T24</v>
      </c>
      <c r="H37" s="242" t="str">
        <f>IF(Index!$AJ$5=1,'3.1 Income statement'!$N$71,$M$71)</f>
        <v>4T25/4T24</v>
      </c>
      <c r="I37" s="242" t="str">
        <f>IF(Index!$AJ$5=1,'3.1 Income statement'!$N$72,$M$72)</f>
        <v>4T25/3T25</v>
      </c>
      <c r="J37" s="504"/>
      <c r="K37" s="504"/>
      <c r="L37" s="534"/>
      <c r="M37" s="306"/>
      <c r="N37" s="306"/>
      <c r="O37" s="646"/>
      <c r="P37" s="646"/>
      <c r="Q37" s="646"/>
      <c r="R37" s="646"/>
      <c r="S37" s="646"/>
      <c r="T37" s="306"/>
      <c r="U37" s="306"/>
      <c r="V37" s="305"/>
      <c r="W37" s="305"/>
      <c r="X37" s="305"/>
      <c r="Y37" s="305"/>
      <c r="Z37" s="305"/>
      <c r="AA37" s="305"/>
      <c r="AB37" s="305"/>
      <c r="AC37" s="305"/>
    </row>
    <row r="38" spans="1:29" s="126" customFormat="1" ht="13.9" customHeight="1">
      <c r="A38" s="212"/>
      <c r="B38" s="41" t="str">
        <f>IF(Index!$AJ$5=1,'3.1 Income statement'!N39,M39)</f>
        <v>Intereses y rendimientos asimilados</v>
      </c>
      <c r="C38" s="134">
        <v>946194.05801999965</v>
      </c>
      <c r="D38" s="134">
        <v>949445.04613999999</v>
      </c>
      <c r="E38" s="134">
        <v>970694.57824180019</v>
      </c>
      <c r="F38" s="134">
        <v>999028.11673999997</v>
      </c>
      <c r="G38" s="134">
        <v>1067162.3567499996</v>
      </c>
      <c r="H38" s="269">
        <v>-11.335510287151063</v>
      </c>
      <c r="I38" s="269">
        <v>-0.34240929827559191</v>
      </c>
      <c r="J38" s="504"/>
      <c r="K38" s="314"/>
      <c r="L38" s="314"/>
      <c r="M38" s="216" t="s">
        <v>162</v>
      </c>
      <c r="N38" s="216" t="s">
        <v>163</v>
      </c>
      <c r="O38" s="646"/>
      <c r="P38" s="647"/>
      <c r="Q38" s="647"/>
      <c r="R38" s="646"/>
      <c r="S38" s="646"/>
      <c r="T38" s="306"/>
      <c r="U38" s="306"/>
      <c r="V38" s="305"/>
      <c r="W38" s="305"/>
      <c r="X38" s="305"/>
      <c r="Y38" s="305"/>
      <c r="Z38" s="305"/>
      <c r="AA38" s="305"/>
      <c r="AB38" s="305"/>
      <c r="AC38" s="305"/>
    </row>
    <row r="39" spans="1:29" s="126" customFormat="1" ht="13.9" customHeight="1">
      <c r="A39" s="212"/>
      <c r="B39" s="41" t="str">
        <f>IF(Index!$AJ$5=1,'3.1 Income statement'!N40,M40)</f>
        <v>Intereses y cargas asimiladas</v>
      </c>
      <c r="C39" s="251">
        <v>-376196.42600999994</v>
      </c>
      <c r="D39" s="251">
        <v>-383459.24211999786</v>
      </c>
      <c r="E39" s="134">
        <v>-410299.40425999998</v>
      </c>
      <c r="F39" s="134">
        <v>-458314.571678582</v>
      </c>
      <c r="G39" s="134">
        <v>-517143.23564999964</v>
      </c>
      <c r="H39" s="269">
        <v>-27.254887993041816</v>
      </c>
      <c r="I39" s="269">
        <v>-1.8940255735771596</v>
      </c>
      <c r="J39" s="504"/>
      <c r="K39" s="314"/>
      <c r="L39" s="314"/>
      <c r="M39" s="81" t="s">
        <v>531</v>
      </c>
      <c r="N39" s="81" t="s">
        <v>532</v>
      </c>
      <c r="O39" s="646"/>
      <c r="P39" s="647"/>
      <c r="Q39" s="647"/>
      <c r="R39" s="646"/>
      <c r="S39" s="646"/>
      <c r="T39" s="306"/>
      <c r="U39" s="306"/>
      <c r="V39" s="305"/>
      <c r="W39" s="305"/>
      <c r="X39" s="305"/>
      <c r="Y39" s="305"/>
      <c r="Z39" s="305"/>
      <c r="AA39" s="305"/>
      <c r="AB39" s="305"/>
      <c r="AC39" s="305"/>
    </row>
    <row r="40" spans="1:29" s="126" customFormat="1" ht="13.9" customHeight="1">
      <c r="A40" s="212"/>
      <c r="B40" s="323" t="str">
        <f>IF(Index!$AJ$5=1,'3.1 Income statement'!N41,M41)</f>
        <v>Margen de Intereses</v>
      </c>
      <c r="C40" s="418">
        <v>569997.63200999983</v>
      </c>
      <c r="D40" s="418">
        <v>565985.80402000016</v>
      </c>
      <c r="E40" s="374">
        <v>560395.17398180184</v>
      </c>
      <c r="F40" s="374">
        <v>540713.54506141809</v>
      </c>
      <c r="G40" s="374">
        <v>550019.12109999987</v>
      </c>
      <c r="H40" s="409">
        <v>3.6323302488183185</v>
      </c>
      <c r="I40" s="409">
        <v>0.70882130991714853</v>
      </c>
      <c r="J40" s="504"/>
      <c r="K40" s="314"/>
      <c r="L40" s="314"/>
      <c r="M40" s="81" t="s">
        <v>533</v>
      </c>
      <c r="N40" s="81" t="s">
        <v>534</v>
      </c>
      <c r="O40" s="646"/>
      <c r="P40" s="647"/>
      <c r="Q40" s="647"/>
      <c r="R40" s="646"/>
      <c r="S40" s="646"/>
      <c r="T40" s="306"/>
      <c r="U40" s="306"/>
      <c r="V40" s="305"/>
      <c r="W40" s="305"/>
      <c r="X40" s="305"/>
      <c r="Y40" s="305"/>
      <c r="Z40" s="305"/>
      <c r="AA40" s="305"/>
      <c r="AB40" s="305"/>
      <c r="AC40" s="305"/>
    </row>
    <row r="41" spans="1:29" s="126" customFormat="1" ht="13.9" customHeight="1">
      <c r="A41" s="212"/>
      <c r="B41" s="41" t="str">
        <f>IF(Index!$AJ$5=1,'3.1 Income statement'!N42,M42)</f>
        <v>Rendimiento de instrumentos de capital</v>
      </c>
      <c r="C41" s="134">
        <v>6386.1744700000017</v>
      </c>
      <c r="D41" s="134">
        <v>1368.0873299999985</v>
      </c>
      <c r="E41" s="134">
        <v>8434.360999999999</v>
      </c>
      <c r="F41" s="134">
        <v>9649.4548200000008</v>
      </c>
      <c r="G41" s="134">
        <v>5015.4463300000007</v>
      </c>
      <c r="H41" s="269">
        <v>27.330132750119585</v>
      </c>
      <c r="I41" s="269">
        <v>366.79581997152252</v>
      </c>
      <c r="J41" s="504"/>
      <c r="K41" s="314"/>
      <c r="L41" s="314"/>
      <c r="M41" s="155" t="s">
        <v>182</v>
      </c>
      <c r="N41" s="155" t="s">
        <v>183</v>
      </c>
      <c r="O41" s="646"/>
      <c r="P41" s="647"/>
      <c r="Q41" s="647"/>
      <c r="R41" s="646"/>
      <c r="S41" s="646"/>
      <c r="T41" s="306"/>
      <c r="U41" s="306"/>
      <c r="V41" s="305"/>
      <c r="W41" s="305"/>
      <c r="X41" s="305"/>
      <c r="Y41" s="305"/>
      <c r="Z41" s="305"/>
      <c r="AA41" s="305"/>
      <c r="AB41" s="305"/>
      <c r="AC41" s="305"/>
    </row>
    <row r="42" spans="1:29" s="126" customFormat="1" ht="13.9" customHeight="1">
      <c r="A42" s="212"/>
      <c r="B42" s="41" t="str">
        <f>IF(Index!$AJ$5=1,'3.1 Income statement'!N43,M43)</f>
        <v>Resultados de entidades valoradas por el método de la participación</v>
      </c>
      <c r="C42" s="134">
        <v>12937.435669494504</v>
      </c>
      <c r="D42" s="134">
        <v>15132.1168053655</v>
      </c>
      <c r="E42" s="134">
        <v>10628.248146404001</v>
      </c>
      <c r="F42" s="134">
        <v>10158.984314309999</v>
      </c>
      <c r="G42" s="134">
        <v>11921.509627372005</v>
      </c>
      <c r="H42" s="269">
        <v>8.521790225206999</v>
      </c>
      <c r="I42" s="269">
        <v>-14.503464149132217</v>
      </c>
      <c r="J42" s="504"/>
      <c r="K42" s="314"/>
      <c r="L42" s="314"/>
      <c r="M42" s="81" t="s">
        <v>535</v>
      </c>
      <c r="N42" s="81" t="s">
        <v>536</v>
      </c>
      <c r="O42" s="646"/>
      <c r="P42" s="647"/>
      <c r="Q42" s="647"/>
      <c r="R42" s="646"/>
      <c r="S42" s="646"/>
      <c r="T42" s="306"/>
      <c r="U42" s="306"/>
      <c r="V42" s="305"/>
      <c r="W42" s="305"/>
      <c r="X42" s="305"/>
      <c r="Y42" s="305"/>
      <c r="Z42" s="305"/>
      <c r="AA42" s="305"/>
      <c r="AB42" s="305"/>
      <c r="AC42" s="305"/>
    </row>
    <row r="43" spans="1:29" s="126" customFormat="1" ht="13.9" customHeight="1">
      <c r="A43" s="212"/>
      <c r="B43" s="41" t="str">
        <f>IF(Index!$AJ$5=1,'3.1 Income statement'!N44,M44)</f>
        <v>Comisiones netas</v>
      </c>
      <c r="C43" s="134">
        <v>218476.60843999998</v>
      </c>
      <c r="D43" s="134">
        <v>196433.36049000011</v>
      </c>
      <c r="E43" s="134">
        <v>192074.28574999992</v>
      </c>
      <c r="F43" s="134">
        <v>188068.92076000001</v>
      </c>
      <c r="G43" s="134">
        <v>195966.07766000004</v>
      </c>
      <c r="H43" s="269">
        <v>11.486952766925087</v>
      </c>
      <c r="I43" s="269">
        <v>11.221743544484154</v>
      </c>
      <c r="J43" s="504"/>
      <c r="K43" s="314"/>
      <c r="L43" s="314"/>
      <c r="M43" s="81" t="s">
        <v>537</v>
      </c>
      <c r="N43" s="81" t="s">
        <v>538</v>
      </c>
      <c r="O43" s="646"/>
      <c r="P43" s="647"/>
      <c r="Q43" s="647"/>
      <c r="R43" s="646"/>
      <c r="S43" s="646"/>
      <c r="T43" s="306"/>
      <c r="U43" s="306"/>
      <c r="V43" s="305"/>
      <c r="W43" s="305"/>
      <c r="X43" s="305"/>
      <c r="Y43" s="305"/>
      <c r="Z43" s="305"/>
      <c r="AA43" s="305"/>
      <c r="AB43" s="305"/>
      <c r="AC43" s="305"/>
    </row>
    <row r="44" spans="1:29" s="126" customFormat="1" ht="13.9" customHeight="1">
      <c r="A44" s="212"/>
      <c r="B44" s="41" t="str">
        <f>IF(Index!$AJ$5=1,'3.1 Income statement'!N45,M45)</f>
        <v>Resultados de operaciones financieras y diferencias de cambio</v>
      </c>
      <c r="C44" s="134">
        <v>12125.295959999989</v>
      </c>
      <c r="D44" s="134">
        <v>1380.2551200000162</v>
      </c>
      <c r="E44" s="134">
        <v>12247.189749999794</v>
      </c>
      <c r="F44" s="134">
        <v>6438.8061900001994</v>
      </c>
      <c r="G44" s="134">
        <v>13271.565199999197</v>
      </c>
      <c r="H44" s="269">
        <v>-8.6370312975539445</v>
      </c>
      <c r="I44" s="269">
        <v>778.48223015465771</v>
      </c>
      <c r="J44" s="504"/>
      <c r="K44" s="314"/>
      <c r="L44" s="314"/>
      <c r="M44" s="81" t="s">
        <v>539</v>
      </c>
      <c r="N44" s="81" t="s">
        <v>185</v>
      </c>
      <c r="O44" s="646"/>
      <c r="P44" s="647"/>
      <c r="Q44" s="647"/>
      <c r="R44" s="646"/>
      <c r="S44" s="646"/>
      <c r="T44" s="306"/>
      <c r="U44" s="306"/>
      <c r="V44" s="305"/>
      <c r="W44" s="305"/>
      <c r="X44" s="305"/>
      <c r="Y44" s="305"/>
      <c r="Z44" s="305"/>
      <c r="AA44" s="305"/>
      <c r="AB44" s="305"/>
      <c r="AC44" s="305"/>
    </row>
    <row r="45" spans="1:29" s="126" customFormat="1" ht="13.9" customHeight="1">
      <c r="A45" s="212"/>
      <c r="B45" s="41" t="str">
        <f>IF(Index!$AJ$5=1,'3.1 Income statement'!N46,M46)</f>
        <v>Otros productos/cargas de explotación</v>
      </c>
      <c r="C45" s="134">
        <v>-24526.962540000008</v>
      </c>
      <c r="D45" s="134">
        <v>-23247.322400000005</v>
      </c>
      <c r="E45" s="134">
        <v>-21041.120970000004</v>
      </c>
      <c r="F45" s="134">
        <v>-23347.468919999999</v>
      </c>
      <c r="G45" s="251">
        <v>-26126.686400000035</v>
      </c>
      <c r="H45" s="571">
        <v>-6.1229496749347643</v>
      </c>
      <c r="I45" s="571">
        <v>5.5044624838170737</v>
      </c>
      <c r="J45" s="504"/>
      <c r="K45" s="314"/>
      <c r="L45" s="314"/>
      <c r="M45" s="81" t="s">
        <v>540</v>
      </c>
      <c r="N45" s="81" t="s">
        <v>541</v>
      </c>
      <c r="O45" s="646"/>
      <c r="P45" s="647"/>
      <c r="Q45" s="647"/>
      <c r="R45" s="646"/>
      <c r="S45" s="646"/>
      <c r="T45" s="306"/>
      <c r="U45" s="306"/>
      <c r="V45" s="305"/>
      <c r="W45" s="305"/>
      <c r="X45" s="305"/>
      <c r="Y45" s="305"/>
      <c r="Z45" s="305"/>
      <c r="AA45" s="305"/>
      <c r="AB45" s="305"/>
      <c r="AC45" s="305"/>
    </row>
    <row r="46" spans="1:29" s="126" customFormat="1" ht="13.9" customHeight="1">
      <c r="A46" s="212"/>
      <c r="B46" s="323" t="str">
        <f>IF(Index!$AJ$5=1,'3.1 Income statement'!N47,M47)</f>
        <v>Margen Bruto</v>
      </c>
      <c r="C46" s="374">
        <v>795396.18400949379</v>
      </c>
      <c r="D46" s="374">
        <v>757052.30136536621</v>
      </c>
      <c r="E46" s="374">
        <v>762738.13765820558</v>
      </c>
      <c r="F46" s="420">
        <v>731682.24222572823</v>
      </c>
      <c r="G46" s="374">
        <v>750067.03351737128</v>
      </c>
      <c r="H46" s="409">
        <v>6.043346589911514</v>
      </c>
      <c r="I46" s="409">
        <v>5.0648921580415598</v>
      </c>
      <c r="J46" s="504"/>
      <c r="K46" s="314"/>
      <c r="L46" s="314"/>
      <c r="M46" s="81" t="s">
        <v>542</v>
      </c>
      <c r="N46" s="81" t="s">
        <v>543</v>
      </c>
      <c r="O46" s="646"/>
      <c r="P46" s="647"/>
      <c r="Q46" s="647"/>
      <c r="R46" s="646"/>
      <c r="S46" s="646"/>
      <c r="T46" s="306"/>
      <c r="U46" s="306"/>
      <c r="V46" s="305"/>
      <c r="W46" s="305"/>
      <c r="X46" s="305"/>
      <c r="Y46" s="305"/>
      <c r="Z46" s="305"/>
      <c r="AA46" s="305"/>
      <c r="AB46" s="305"/>
      <c r="AC46" s="305"/>
    </row>
    <row r="47" spans="1:29" s="126" customFormat="1" ht="13.9" customHeight="1">
      <c r="A47" s="212"/>
      <c r="B47" s="272" t="str">
        <f>IF(Index!$AJ$5=1,'3.1 Income statement'!N48,M48)</f>
        <v>Gastos de Personal</v>
      </c>
      <c r="C47" s="134">
        <v>-162268.04286999998</v>
      </c>
      <c r="D47" s="134">
        <v>-159592.21531999993</v>
      </c>
      <c r="E47" s="134">
        <v>-158869.76577000003</v>
      </c>
      <c r="F47" s="253">
        <v>-157495.93372</v>
      </c>
      <c r="G47" s="134">
        <v>-181307.54213000002</v>
      </c>
      <c r="H47" s="269">
        <v>-10.501217454235002</v>
      </c>
      <c r="I47" s="269">
        <v>1.6766654592986989</v>
      </c>
      <c r="J47" s="504"/>
      <c r="K47" s="314"/>
      <c r="L47" s="314"/>
      <c r="M47" s="155" t="s">
        <v>544</v>
      </c>
      <c r="N47" s="155" t="s">
        <v>187</v>
      </c>
      <c r="O47" s="646"/>
      <c r="P47" s="647"/>
      <c r="Q47" s="647"/>
      <c r="R47" s="646"/>
      <c r="S47" s="646"/>
      <c r="T47" s="306"/>
      <c r="U47" s="306"/>
      <c r="V47" s="305"/>
      <c r="W47" s="305"/>
      <c r="X47" s="305"/>
      <c r="Y47" s="305"/>
      <c r="Z47" s="305"/>
      <c r="AA47" s="305"/>
      <c r="AB47" s="305"/>
      <c r="AC47" s="305"/>
    </row>
    <row r="48" spans="1:29" s="126" customFormat="1" ht="13.9" customHeight="1">
      <c r="A48" s="212"/>
      <c r="B48" s="41" t="str">
        <f>IF(Index!$AJ$5=1,'3.1 Income statement'!N49,M49)</f>
        <v>Gastos de Administración/ Amortización</v>
      </c>
      <c r="C48" s="134">
        <v>-122380.06175000004</v>
      </c>
      <c r="D48" s="134">
        <v>-118987.89706999993</v>
      </c>
      <c r="E48" s="134">
        <v>-108444.30438000003</v>
      </c>
      <c r="F48" s="251">
        <v>-111445.51708999999</v>
      </c>
      <c r="G48" s="134">
        <v>-127657.59862000014</v>
      </c>
      <c r="H48" s="269">
        <v>-4.1341345341375284</v>
      </c>
      <c r="I48" s="269">
        <v>2.8508485010072171</v>
      </c>
      <c r="J48" s="504"/>
      <c r="K48" s="314"/>
      <c r="L48" s="314"/>
      <c r="M48" s="81" t="s">
        <v>545</v>
      </c>
      <c r="N48" s="81" t="s">
        <v>546</v>
      </c>
      <c r="O48" s="646"/>
      <c r="P48" s="647"/>
      <c r="Q48" s="647"/>
      <c r="R48" s="646"/>
      <c r="S48" s="646"/>
      <c r="T48" s="306"/>
      <c r="U48" s="306"/>
      <c r="V48" s="305"/>
      <c r="W48" s="305"/>
      <c r="X48" s="305"/>
      <c r="Y48" s="305"/>
      <c r="Z48" s="305"/>
      <c r="AA48" s="305"/>
      <c r="AB48" s="305"/>
      <c r="AC48" s="305"/>
    </row>
    <row r="49" spans="1:29" s="126" customFormat="1" ht="13.9" customHeight="1">
      <c r="A49" s="212"/>
      <c r="B49" s="323" t="str">
        <f>IF(Index!$AJ$5=1,'3.1 Income statement'!N50,M50)</f>
        <v>Resultado de explotación antes de provisiones</v>
      </c>
      <c r="C49" s="374">
        <v>510748.07938949368</v>
      </c>
      <c r="D49" s="374">
        <v>478472.1889753663</v>
      </c>
      <c r="E49" s="374">
        <v>495424.06750820542</v>
      </c>
      <c r="F49" s="373">
        <v>462740.79141572828</v>
      </c>
      <c r="G49" s="374">
        <v>441101.89276737149</v>
      </c>
      <c r="H49" s="409">
        <v>15.789138011895185</v>
      </c>
      <c r="I49" s="409">
        <v>6.7456147207312558</v>
      </c>
      <c r="J49" s="504"/>
      <c r="K49" s="314"/>
      <c r="L49" s="314"/>
      <c r="M49" s="81" t="s">
        <v>547</v>
      </c>
      <c r="N49" s="81" t="s">
        <v>574</v>
      </c>
      <c r="O49" s="646"/>
      <c r="P49" s="647"/>
      <c r="Q49" s="647"/>
      <c r="R49" s="646"/>
      <c r="S49" s="646"/>
      <c r="T49" s="306"/>
      <c r="U49" s="306"/>
      <c r="V49" s="305"/>
      <c r="W49" s="305"/>
      <c r="X49" s="305"/>
      <c r="Y49" s="305"/>
      <c r="Z49" s="305"/>
      <c r="AA49" s="305"/>
      <c r="AB49" s="305"/>
      <c r="AC49" s="305"/>
    </row>
    <row r="50" spans="1:29" s="126" customFormat="1" ht="13.9" customHeight="1">
      <c r="A50" s="212"/>
      <c r="B50" s="41" t="str">
        <f>IF(Index!$AJ$5=1,'3.1 Income statement'!N51,M51)</f>
        <v xml:space="preserve">Dotaciones a provisiones </v>
      </c>
      <c r="C50" s="134">
        <v>-21314.745789999986</v>
      </c>
      <c r="D50" s="134">
        <v>-19543.596360000003</v>
      </c>
      <c r="E50" s="134">
        <v>-20826.440060000001</v>
      </c>
      <c r="F50" s="253">
        <v>-12935.82028</v>
      </c>
      <c r="G50" s="253">
        <v>-26108.067010000002</v>
      </c>
      <c r="H50" s="572">
        <v>-18.359540819946805</v>
      </c>
      <c r="I50" s="572">
        <v>9.0625563349486971</v>
      </c>
      <c r="J50" s="504"/>
      <c r="K50" s="314"/>
      <c r="L50" s="314"/>
      <c r="M50" s="155" t="s">
        <v>188</v>
      </c>
      <c r="N50" s="155" t="s">
        <v>549</v>
      </c>
      <c r="O50" s="646"/>
      <c r="P50" s="647"/>
      <c r="Q50" s="647"/>
      <c r="R50" s="646"/>
      <c r="S50" s="646"/>
      <c r="T50" s="306"/>
      <c r="U50" s="306"/>
      <c r="V50" s="305"/>
      <c r="W50" s="305"/>
      <c r="X50" s="305"/>
      <c r="Y50" s="305"/>
      <c r="Z50" s="305"/>
      <c r="AA50" s="305"/>
      <c r="AB50" s="305"/>
      <c r="AC50" s="305"/>
    </row>
    <row r="51" spans="1:29" s="126" customFormat="1" ht="13.9" customHeight="1">
      <c r="A51" s="212"/>
      <c r="B51" s="41" t="str">
        <f>IF(Index!$AJ$5=1,'3.1 Income statement'!N52,M52)</f>
        <v>Pérdidas por deterioro de activos</v>
      </c>
      <c r="C51" s="134">
        <v>-85211.972329999975</v>
      </c>
      <c r="D51" s="134">
        <v>-76768.762579999995</v>
      </c>
      <c r="E51" s="134">
        <v>-84196.518949999983</v>
      </c>
      <c r="F51" s="134">
        <v>-66293.42356000001</v>
      </c>
      <c r="G51" s="134">
        <v>-104047.84832999999</v>
      </c>
      <c r="H51" s="269">
        <v>-18.1030903592161</v>
      </c>
      <c r="I51" s="269">
        <v>10.99823608749899</v>
      </c>
      <c r="J51" s="504"/>
      <c r="K51" s="314"/>
      <c r="L51" s="314"/>
      <c r="M51" s="81" t="s">
        <v>305</v>
      </c>
      <c r="N51" s="81" t="s">
        <v>550</v>
      </c>
      <c r="O51" s="646"/>
      <c r="P51" s="647"/>
      <c r="Q51" s="647"/>
      <c r="R51" s="646"/>
      <c r="S51" s="646"/>
      <c r="T51" s="306"/>
      <c r="U51" s="306"/>
      <c r="V51" s="305"/>
      <c r="W51" s="305"/>
      <c r="X51" s="305"/>
      <c r="Y51" s="305"/>
      <c r="Z51" s="305"/>
      <c r="AA51" s="305"/>
      <c r="AB51" s="305"/>
      <c r="AC51" s="305"/>
    </row>
    <row r="52" spans="1:29" s="126" customFormat="1" hidden="1">
      <c r="A52" s="212"/>
      <c r="B52" s="279"/>
      <c r="C52" s="134"/>
      <c r="D52" s="134"/>
      <c r="E52" s="134"/>
      <c r="F52" s="134"/>
      <c r="G52" s="134"/>
      <c r="H52" s="269"/>
      <c r="I52" s="269"/>
      <c r="J52" s="504"/>
      <c r="K52" s="314"/>
      <c r="L52" s="314"/>
      <c r="M52" s="81" t="s">
        <v>551</v>
      </c>
      <c r="N52" s="81" t="s">
        <v>552</v>
      </c>
      <c r="O52" s="646"/>
      <c r="P52" s="647"/>
      <c r="Q52" s="647"/>
      <c r="R52" s="646"/>
      <c r="S52" s="646"/>
      <c r="T52" s="306"/>
      <c r="U52" s="306"/>
      <c r="V52" s="305"/>
      <c r="W52" s="305"/>
      <c r="X52" s="305"/>
      <c r="Y52" s="305"/>
      <c r="Z52" s="305"/>
      <c r="AA52" s="305"/>
      <c r="AB52" s="305"/>
      <c r="AC52" s="305"/>
    </row>
    <row r="53" spans="1:29" s="126" customFormat="1" ht="13.9" customHeight="1">
      <c r="A53" s="212"/>
      <c r="B53" s="355" t="str">
        <f>IF(Index!$AJ$5=1,'3.1 Income statement'!N54,M54)</f>
        <v>Resultado de la actividad de explotación</v>
      </c>
      <c r="C53" s="374">
        <v>404221.36126949382</v>
      </c>
      <c r="D53" s="374">
        <v>382159.83003536612</v>
      </c>
      <c r="E53" s="374">
        <v>390401.10849820543</v>
      </c>
      <c r="F53" s="374">
        <v>383511.54757572827</v>
      </c>
      <c r="G53" s="421">
        <v>310945.97742737253</v>
      </c>
      <c r="H53" s="573">
        <v>29.997295547554579</v>
      </c>
      <c r="I53" s="573">
        <v>5.7728545755544394</v>
      </c>
      <c r="J53" s="504"/>
      <c r="K53" s="314"/>
      <c r="L53" s="314"/>
      <c r="M53" s="81" t="s">
        <v>553</v>
      </c>
      <c r="N53" s="81" t="s">
        <v>554</v>
      </c>
      <c r="O53" s="646"/>
      <c r="P53" s="647"/>
      <c r="Q53" s="647"/>
      <c r="R53" s="646"/>
      <c r="S53" s="646"/>
      <c r="T53" s="306"/>
      <c r="U53" s="306"/>
      <c r="V53" s="305"/>
      <c r="W53" s="305"/>
      <c r="X53" s="305"/>
      <c r="Y53" s="305"/>
      <c r="Z53" s="305"/>
      <c r="AA53" s="305"/>
      <c r="AB53" s="305"/>
      <c r="AC53" s="305"/>
    </row>
    <row r="54" spans="1:29" s="126" customFormat="1" ht="13.9" customHeight="1">
      <c r="A54" s="212"/>
      <c r="B54" s="272" t="str">
        <f>IF(Index!$AJ$5=1,'3.1 Income statement'!N55,M55)</f>
        <v xml:space="preserve">Ganancias/pérdidas en baja de activos </v>
      </c>
      <c r="C54" s="253">
        <v>-12096.757700000006</v>
      </c>
      <c r="D54" s="253">
        <v>-4750.1844299999993</v>
      </c>
      <c r="E54" s="253">
        <v>-3182.0001400000092</v>
      </c>
      <c r="F54" s="134">
        <v>-5087.2959099999898</v>
      </c>
      <c r="G54" s="134">
        <v>-33828.571740000007</v>
      </c>
      <c r="H54" s="269">
        <v>-64.241003749808314</v>
      </c>
      <c r="I54" s="269">
        <v>154.65869543090577</v>
      </c>
      <c r="J54" s="504"/>
      <c r="K54" s="314"/>
      <c r="L54" s="314"/>
      <c r="M54" s="155" t="s">
        <v>555</v>
      </c>
      <c r="N54" s="155" t="s">
        <v>189</v>
      </c>
      <c r="O54" s="646"/>
      <c r="P54" s="647"/>
      <c r="Q54" s="647"/>
      <c r="R54" s="646"/>
      <c r="S54" s="646"/>
      <c r="T54" s="306"/>
      <c r="U54" s="306"/>
      <c r="V54" s="305"/>
      <c r="W54" s="305"/>
      <c r="X54" s="305"/>
      <c r="Y54" s="305"/>
      <c r="Z54" s="305"/>
      <c r="AA54" s="305"/>
      <c r="AB54" s="305"/>
      <c r="AC54" s="305"/>
    </row>
    <row r="55" spans="1:29" s="126" customFormat="1" hidden="1">
      <c r="A55" s="212"/>
      <c r="B55" s="41"/>
      <c r="C55" s="134"/>
      <c r="D55" s="134"/>
      <c r="E55" s="134"/>
      <c r="F55" s="134"/>
      <c r="G55" s="134"/>
      <c r="H55" s="269"/>
      <c r="I55" s="269"/>
      <c r="J55" s="504"/>
      <c r="K55" s="314"/>
      <c r="L55" s="314"/>
      <c r="M55" s="81" t="s">
        <v>556</v>
      </c>
      <c r="N55" s="81" t="s">
        <v>557</v>
      </c>
      <c r="O55" s="646"/>
      <c r="P55" s="647"/>
      <c r="Q55" s="647"/>
      <c r="R55" s="646"/>
      <c r="S55" s="646"/>
      <c r="T55" s="306"/>
      <c r="U55" s="306"/>
      <c r="V55" s="305"/>
      <c r="W55" s="305"/>
      <c r="X55" s="305"/>
      <c r="Y55" s="305"/>
      <c r="Z55" s="305"/>
      <c r="AA55" s="305"/>
      <c r="AB55" s="305"/>
      <c r="AC55" s="305"/>
    </row>
    <row r="56" spans="1:29" s="126" customFormat="1" ht="13.9" customHeight="1">
      <c r="A56" s="212"/>
      <c r="B56" s="323" t="str">
        <f>IF(Index!$AJ$5=1,'3.1 Income statement'!N57,M57)</f>
        <v xml:space="preserve">Resultado antes de impuestos </v>
      </c>
      <c r="C56" s="374">
        <v>392124.60356949363</v>
      </c>
      <c r="D56" s="374">
        <v>377409.64560536621</v>
      </c>
      <c r="E56" s="374">
        <v>387219.10835820541</v>
      </c>
      <c r="F56" s="374">
        <v>378424.25166572828</v>
      </c>
      <c r="G56" s="374">
        <v>277117.40568737243</v>
      </c>
      <c r="H56" s="409">
        <v>41.501253808598932</v>
      </c>
      <c r="I56" s="409">
        <v>3.8989353174915764</v>
      </c>
      <c r="J56" s="504"/>
      <c r="K56" s="314"/>
      <c r="L56" s="314"/>
      <c r="M56" s="81" t="s">
        <v>558</v>
      </c>
      <c r="N56" s="81" t="s">
        <v>559</v>
      </c>
      <c r="O56" s="646"/>
      <c r="P56" s="647"/>
      <c r="Q56" s="647"/>
      <c r="R56" s="646"/>
      <c r="S56" s="646"/>
      <c r="T56" s="306"/>
      <c r="U56" s="306"/>
      <c r="V56" s="305"/>
      <c r="W56" s="305"/>
      <c r="X56" s="305"/>
      <c r="Y56" s="305"/>
      <c r="Z56" s="305"/>
      <c r="AA56" s="305"/>
      <c r="AB56" s="305"/>
      <c r="AC56" s="305"/>
    </row>
    <row r="57" spans="1:29" s="126" customFormat="1" ht="13.9" customHeight="1">
      <c r="A57" s="212"/>
      <c r="B57" s="41" t="str">
        <f>IF(Index!$AJ$5=1,'3.1 Income statement'!N58,M58)</f>
        <v>Impuesto sobre beneficios</v>
      </c>
      <c r="C57" s="134">
        <v>-113658.50253899999</v>
      </c>
      <c r="D57" s="134">
        <v>-107592.32133200001</v>
      </c>
      <c r="E57" s="251">
        <v>-115661.74349499999</v>
      </c>
      <c r="F57" s="414">
        <v>-108288.93931900001</v>
      </c>
      <c r="G57" s="134">
        <v>-55194.122856830916</v>
      </c>
      <c r="H57" s="269">
        <v>105.92500914240624</v>
      </c>
      <c r="I57" s="269">
        <v>5.6381172298359816</v>
      </c>
      <c r="J57" s="504"/>
      <c r="K57" s="314"/>
      <c r="L57" s="314"/>
      <c r="M57" s="155" t="s">
        <v>560</v>
      </c>
      <c r="N57" s="155" t="s">
        <v>561</v>
      </c>
      <c r="O57" s="646"/>
      <c r="P57" s="647"/>
      <c r="Q57" s="647"/>
      <c r="R57" s="646"/>
      <c r="S57" s="646"/>
      <c r="T57" s="306"/>
      <c r="U57" s="306"/>
      <c r="V57" s="305"/>
      <c r="W57" s="305"/>
      <c r="X57" s="305"/>
      <c r="Y57" s="305"/>
      <c r="Z57" s="305"/>
      <c r="AA57" s="305"/>
      <c r="AB57" s="305"/>
      <c r="AC57" s="305"/>
    </row>
    <row r="58" spans="1:29" s="126" customFormat="1" ht="13.9" hidden="1" customHeight="1">
      <c r="A58" s="212"/>
      <c r="B58" s="49"/>
      <c r="C58" s="309"/>
      <c r="D58" s="309"/>
      <c r="E58" s="309"/>
      <c r="F58" s="309"/>
      <c r="G58" s="309"/>
      <c r="H58" s="310"/>
      <c r="I58" s="310"/>
      <c r="J58" s="504"/>
      <c r="K58" s="314"/>
      <c r="L58" s="314"/>
      <c r="M58" s="81" t="s">
        <v>562</v>
      </c>
      <c r="N58" s="81" t="s">
        <v>575</v>
      </c>
      <c r="O58" s="646"/>
      <c r="P58" s="647"/>
      <c r="Q58" s="647"/>
      <c r="R58" s="646"/>
      <c r="S58" s="646"/>
      <c r="T58" s="306"/>
      <c r="U58" s="306"/>
      <c r="V58" s="305"/>
      <c r="W58" s="305"/>
      <c r="X58" s="305"/>
      <c r="Y58" s="305"/>
      <c r="Z58" s="305"/>
      <c r="AA58" s="305"/>
      <c r="AB58" s="305"/>
      <c r="AC58" s="305"/>
    </row>
    <row r="59" spans="1:29" s="126" customFormat="1" ht="13.9" hidden="1" customHeight="1">
      <c r="A59" s="212"/>
      <c r="B59" s="41"/>
      <c r="C59" s="134"/>
      <c r="D59" s="134"/>
      <c r="E59" s="134"/>
      <c r="F59" s="134"/>
      <c r="G59" s="134"/>
      <c r="H59" s="269"/>
      <c r="I59" s="269"/>
      <c r="J59" s="504"/>
      <c r="K59" s="314"/>
      <c r="L59" s="314"/>
      <c r="M59" s="155"/>
      <c r="N59" s="155" t="s">
        <v>576</v>
      </c>
      <c r="O59" s="646"/>
      <c r="P59" s="646"/>
      <c r="Q59" s="646"/>
      <c r="R59" s="646"/>
      <c r="S59" s="646"/>
      <c r="T59" s="306"/>
      <c r="U59" s="306"/>
      <c r="V59" s="305"/>
      <c r="W59" s="305"/>
      <c r="X59" s="305"/>
      <c r="Y59" s="305"/>
      <c r="Z59" s="305"/>
      <c r="AA59" s="305"/>
      <c r="AB59" s="305"/>
      <c r="AC59" s="305"/>
    </row>
    <row r="60" spans="1:29" s="126" customFormat="1" ht="13.9" hidden="1" customHeight="1">
      <c r="A60" s="212"/>
      <c r="B60" s="41"/>
      <c r="C60" s="134"/>
      <c r="D60" s="134"/>
      <c r="E60" s="134"/>
      <c r="F60" s="134"/>
      <c r="G60" s="134"/>
      <c r="H60" s="269"/>
      <c r="I60" s="269"/>
      <c r="J60" s="504"/>
      <c r="K60" s="314"/>
      <c r="L60" s="314"/>
      <c r="M60" s="81"/>
      <c r="N60" s="81" t="s">
        <v>565</v>
      </c>
      <c r="O60" s="646"/>
      <c r="P60" s="646"/>
      <c r="Q60" s="646"/>
      <c r="R60" s="646"/>
      <c r="S60" s="646"/>
      <c r="T60" s="306"/>
      <c r="U60" s="306"/>
      <c r="V60" s="305"/>
      <c r="W60" s="305"/>
      <c r="X60" s="305"/>
      <c r="Y60" s="305"/>
      <c r="Z60" s="305"/>
      <c r="AA60" s="305"/>
      <c r="AB60" s="305"/>
      <c r="AC60" s="305"/>
    </row>
    <row r="61" spans="1:29" s="126" customFormat="1" ht="13.9" hidden="1" customHeight="1">
      <c r="A61" s="212"/>
      <c r="B61" s="41"/>
      <c r="C61" s="134"/>
      <c r="D61" s="134"/>
      <c r="E61" s="134"/>
      <c r="F61" s="134"/>
      <c r="G61" s="134"/>
      <c r="H61" s="269"/>
      <c r="I61" s="269"/>
      <c r="J61" s="504"/>
      <c r="K61" s="314"/>
      <c r="L61" s="314"/>
      <c r="M61" s="81"/>
      <c r="N61" s="81" t="s">
        <v>566</v>
      </c>
      <c r="O61" s="646"/>
      <c r="P61" s="646"/>
      <c r="Q61" s="646"/>
      <c r="R61" s="646"/>
      <c r="S61" s="646"/>
      <c r="T61" s="306"/>
      <c r="U61" s="306"/>
      <c r="V61" s="305"/>
      <c r="W61" s="305"/>
      <c r="X61" s="305"/>
      <c r="Y61" s="305"/>
      <c r="Z61" s="305"/>
      <c r="AA61" s="305"/>
      <c r="AB61" s="305"/>
      <c r="AC61" s="305"/>
    </row>
    <row r="62" spans="1:29" s="126" customFormat="1" ht="13.9" customHeight="1">
      <c r="A62" s="212"/>
      <c r="B62" s="591" t="str">
        <f>IF(Index!$AJ$5=1,'3.1 Income statement'!N63,M63)</f>
        <v>Resultado del ejercicio</v>
      </c>
      <c r="C62" s="416">
        <v>278466.1010304935</v>
      </c>
      <c r="D62" s="416">
        <v>269817.32427336613</v>
      </c>
      <c r="E62" s="423">
        <v>271557.36486320547</v>
      </c>
      <c r="F62" s="423">
        <v>270135.31234672829</v>
      </c>
      <c r="G62" s="416">
        <v>221923.28283054134</v>
      </c>
      <c r="H62" s="417">
        <v>25.478542620121459</v>
      </c>
      <c r="I62" s="417">
        <v>3.2054193630520333</v>
      </c>
      <c r="J62" s="504"/>
      <c r="K62" s="314"/>
      <c r="L62" s="314"/>
      <c r="M62" s="81"/>
      <c r="N62" s="81" t="s">
        <v>567</v>
      </c>
      <c r="O62" s="646"/>
      <c r="P62" s="646"/>
      <c r="Q62" s="646"/>
      <c r="R62" s="646"/>
      <c r="S62" s="646"/>
      <c r="T62" s="306"/>
      <c r="U62" s="306"/>
      <c r="V62" s="305"/>
      <c r="W62" s="305"/>
      <c r="X62" s="305"/>
      <c r="Y62" s="305"/>
      <c r="Z62" s="305"/>
      <c r="AA62" s="305"/>
      <c r="AB62" s="305"/>
      <c r="AC62" s="305"/>
    </row>
    <row r="63" spans="1:29" hidden="1">
      <c r="A63" s="28"/>
      <c r="B63" s="29"/>
      <c r="C63" s="32"/>
      <c r="D63" s="32"/>
      <c r="E63" s="32"/>
      <c r="F63" s="32"/>
      <c r="G63" s="32"/>
      <c r="H63" s="566"/>
      <c r="I63" s="566"/>
      <c r="J63" s="566"/>
      <c r="K63" s="314"/>
      <c r="L63" s="567"/>
      <c r="M63" s="155" t="s">
        <v>568</v>
      </c>
      <c r="N63" s="155" t="s">
        <v>569</v>
      </c>
      <c r="O63" s="648">
        <v>-637.45159092187896</v>
      </c>
      <c r="P63" s="645"/>
      <c r="Q63" s="645"/>
      <c r="R63" s="645"/>
      <c r="S63" s="645"/>
      <c r="T63" s="78"/>
      <c r="U63" s="78"/>
      <c r="V63" s="29"/>
      <c r="W63" s="29"/>
      <c r="X63" s="29"/>
      <c r="Y63" s="29"/>
      <c r="Z63" s="29"/>
      <c r="AA63" s="29"/>
      <c r="AB63" s="29"/>
      <c r="AC63" s="29"/>
    </row>
    <row r="64" spans="1:29" ht="23.45">
      <c r="A64" s="28"/>
      <c r="B64" s="29"/>
      <c r="C64" s="29"/>
      <c r="D64" s="29"/>
      <c r="E64" s="29"/>
      <c r="F64" s="29"/>
      <c r="G64" s="29"/>
      <c r="H64" s="503"/>
      <c r="I64" s="503"/>
      <c r="J64" s="503"/>
      <c r="K64" s="503"/>
      <c r="L64" s="503"/>
      <c r="M64" s="78"/>
      <c r="N64" s="78" t="s">
        <v>570</v>
      </c>
      <c r="O64" s="645"/>
      <c r="P64" s="645"/>
      <c r="Q64" s="645"/>
      <c r="R64" s="645"/>
      <c r="S64" s="645"/>
      <c r="T64" s="78"/>
      <c r="U64" s="78"/>
      <c r="V64" s="29"/>
      <c r="W64" s="29"/>
      <c r="X64" s="29"/>
      <c r="Y64" s="29"/>
      <c r="Z64" s="29"/>
      <c r="AA64" s="29"/>
      <c r="AB64" s="29"/>
      <c r="AC64" s="29"/>
    </row>
    <row r="65" spans="1:29">
      <c r="A65" s="28"/>
      <c r="B65" s="35"/>
      <c r="C65" s="35"/>
      <c r="D65" s="35"/>
      <c r="E65" s="35"/>
      <c r="F65" s="35"/>
      <c r="G65" s="35"/>
      <c r="H65" s="568"/>
      <c r="I65" s="568"/>
      <c r="J65" s="568"/>
      <c r="K65" s="503"/>
      <c r="L65" s="503"/>
      <c r="M65" s="78"/>
      <c r="N65" s="78"/>
      <c r="O65" s="645"/>
      <c r="P65" s="645"/>
      <c r="Q65" s="645"/>
      <c r="R65" s="645"/>
      <c r="S65" s="645"/>
      <c r="T65" s="78"/>
      <c r="U65" s="78"/>
      <c r="V65" s="29"/>
      <c r="W65" s="29"/>
      <c r="X65" s="29"/>
      <c r="Y65" s="29"/>
      <c r="Z65" s="29"/>
      <c r="AA65" s="29"/>
      <c r="AB65" s="29"/>
      <c r="AC65" s="29"/>
    </row>
    <row r="66" spans="1:29">
      <c r="A66" s="28"/>
      <c r="B66" s="35"/>
      <c r="C66" s="35"/>
      <c r="D66" s="35"/>
      <c r="E66" s="30"/>
      <c r="F66" s="34"/>
      <c r="G66" s="34"/>
      <c r="H66" s="569"/>
      <c r="I66" s="569"/>
      <c r="J66" s="569"/>
      <c r="K66" s="569"/>
      <c r="L66" s="503"/>
      <c r="M66" s="216" t="s">
        <v>577</v>
      </c>
      <c r="N66" s="216" t="s">
        <v>578</v>
      </c>
      <c r="O66" s="645"/>
      <c r="P66" s="645"/>
      <c r="Q66" s="645"/>
      <c r="R66" s="645"/>
      <c r="S66" s="645"/>
      <c r="T66" s="78"/>
      <c r="U66" s="78"/>
      <c r="V66" s="29"/>
      <c r="W66" s="29"/>
      <c r="X66" s="29"/>
      <c r="Y66" s="29"/>
      <c r="Z66" s="29"/>
      <c r="AA66" s="29"/>
      <c r="AB66" s="29"/>
      <c r="AC66" s="29"/>
    </row>
    <row r="67" spans="1:29">
      <c r="A67" s="28"/>
      <c r="B67" s="29"/>
      <c r="C67" s="29"/>
      <c r="D67" s="29"/>
      <c r="E67" s="29"/>
      <c r="F67" s="29"/>
      <c r="G67" s="29"/>
      <c r="H67" s="570"/>
      <c r="I67" s="570"/>
      <c r="J67" s="570"/>
      <c r="K67" s="570"/>
      <c r="L67" s="503"/>
      <c r="M67" s="216" t="s">
        <v>579</v>
      </c>
      <c r="N67" s="216" t="s">
        <v>580</v>
      </c>
      <c r="O67" s="645"/>
      <c r="P67" s="645"/>
      <c r="Q67" s="645"/>
      <c r="R67" s="645"/>
      <c r="S67" s="645"/>
      <c r="T67" s="78"/>
      <c r="U67" s="78"/>
      <c r="V67" s="29"/>
      <c r="W67" s="29"/>
      <c r="X67" s="29"/>
      <c r="Y67" s="29"/>
      <c r="Z67" s="29"/>
      <c r="AA67" s="29"/>
      <c r="AB67" s="29"/>
      <c r="AC67" s="29"/>
    </row>
    <row r="68" spans="1:29">
      <c r="A68" s="28"/>
      <c r="B68" s="29"/>
      <c r="C68" s="29"/>
      <c r="D68" s="29"/>
      <c r="E68" s="36"/>
      <c r="F68" s="29"/>
      <c r="G68" s="29"/>
      <c r="H68" s="505"/>
      <c r="I68" s="505"/>
      <c r="J68" s="505"/>
      <c r="K68" s="505"/>
      <c r="L68" s="503"/>
      <c r="M68" s="216" t="s">
        <v>581</v>
      </c>
      <c r="N68" s="216" t="s">
        <v>582</v>
      </c>
      <c r="O68" s="649"/>
      <c r="P68" s="649"/>
      <c r="Q68" s="649"/>
      <c r="R68" s="649"/>
      <c r="S68" s="649"/>
      <c r="T68" s="506"/>
      <c r="U68" s="78"/>
      <c r="V68" s="29"/>
      <c r="W68" s="29"/>
      <c r="X68" s="29"/>
      <c r="Y68" s="29"/>
      <c r="Z68" s="29"/>
      <c r="AA68" s="29"/>
      <c r="AB68" s="29"/>
      <c r="AC68" s="29"/>
    </row>
    <row r="69" spans="1:29">
      <c r="A69" s="28"/>
      <c r="B69" s="29"/>
      <c r="C69" s="29"/>
      <c r="D69" s="29"/>
      <c r="E69" s="29"/>
      <c r="F69" s="29"/>
      <c r="G69" s="29"/>
      <c r="H69" s="503"/>
      <c r="I69" s="503"/>
      <c r="J69" s="503"/>
      <c r="K69" s="503"/>
      <c r="L69" s="503"/>
      <c r="M69" s="216" t="s">
        <v>583</v>
      </c>
      <c r="N69" s="216" t="s">
        <v>584</v>
      </c>
      <c r="O69" s="645"/>
      <c r="P69" s="645"/>
      <c r="Q69" s="645"/>
      <c r="R69" s="645"/>
      <c r="S69" s="645"/>
      <c r="T69" s="78"/>
      <c r="U69" s="78"/>
      <c r="V69" s="29"/>
      <c r="W69" s="29"/>
      <c r="X69" s="29"/>
      <c r="Y69" s="29"/>
      <c r="Z69" s="29"/>
      <c r="AA69" s="29"/>
      <c r="AB69" s="29"/>
      <c r="AC69" s="29"/>
    </row>
    <row r="70" spans="1:29">
      <c r="A70" s="28"/>
      <c r="B70" s="29"/>
      <c r="C70" s="29"/>
      <c r="D70" s="29"/>
      <c r="E70" s="29"/>
      <c r="F70" s="29"/>
      <c r="G70" s="29"/>
      <c r="H70" s="503"/>
      <c r="I70" s="503"/>
      <c r="J70" s="503"/>
      <c r="K70" s="503"/>
      <c r="L70" s="503"/>
      <c r="M70" s="216" t="s">
        <v>585</v>
      </c>
      <c r="N70" s="216" t="s">
        <v>586</v>
      </c>
      <c r="O70" s="645"/>
      <c r="P70" s="645"/>
      <c r="Q70" s="645"/>
      <c r="R70" s="645"/>
      <c r="S70" s="645"/>
      <c r="T70" s="78"/>
      <c r="U70" s="78"/>
      <c r="V70" s="29"/>
      <c r="W70" s="29"/>
      <c r="X70" s="29"/>
      <c r="Y70" s="29"/>
      <c r="Z70" s="29"/>
      <c r="AA70" s="29"/>
      <c r="AB70" s="29"/>
      <c r="AC70" s="29"/>
    </row>
    <row r="71" spans="1:29">
      <c r="A71" s="28"/>
      <c r="B71" s="29"/>
      <c r="C71" s="29"/>
      <c r="D71" s="29"/>
      <c r="E71" s="29"/>
      <c r="F71" s="29"/>
      <c r="G71" s="29"/>
      <c r="H71" s="503"/>
      <c r="I71" s="503"/>
      <c r="J71" s="503"/>
      <c r="K71" s="503"/>
      <c r="L71" s="503"/>
      <c r="M71" s="216" t="s">
        <v>587</v>
      </c>
      <c r="N71" s="216" t="s">
        <v>588</v>
      </c>
      <c r="O71" s="645"/>
      <c r="P71" s="645"/>
      <c r="Q71" s="645"/>
      <c r="R71" s="645"/>
      <c r="S71" s="645"/>
      <c r="T71" s="78"/>
      <c r="U71" s="78"/>
      <c r="V71" s="29"/>
      <c r="W71" s="29"/>
      <c r="X71" s="29"/>
      <c r="Y71" s="29"/>
      <c r="Z71" s="29"/>
      <c r="AA71" s="29"/>
      <c r="AB71" s="29"/>
      <c r="AC71" s="29"/>
    </row>
    <row r="72" spans="1:29">
      <c r="A72" s="28"/>
      <c r="B72" s="29"/>
      <c r="C72" s="29"/>
      <c r="D72" s="29"/>
      <c r="E72" s="29"/>
      <c r="F72" s="29"/>
      <c r="G72" s="29"/>
      <c r="H72" s="503"/>
      <c r="I72" s="503"/>
      <c r="J72" s="503"/>
      <c r="K72" s="503"/>
      <c r="L72" s="503"/>
      <c r="M72" s="216" t="s">
        <v>589</v>
      </c>
      <c r="N72" s="216" t="s">
        <v>590</v>
      </c>
      <c r="O72" s="645"/>
      <c r="P72" s="645"/>
      <c r="Q72" s="645"/>
      <c r="R72" s="645"/>
      <c r="S72" s="645"/>
      <c r="T72" s="78"/>
      <c r="U72" s="78"/>
      <c r="V72" s="29"/>
      <c r="W72" s="29"/>
      <c r="X72" s="29"/>
      <c r="Y72" s="29"/>
      <c r="Z72" s="29"/>
      <c r="AA72" s="29"/>
      <c r="AB72" s="29"/>
      <c r="AC72" s="29"/>
    </row>
    <row r="73" spans="1:29">
      <c r="A73" s="28"/>
      <c r="B73" s="29"/>
      <c r="C73" s="29"/>
      <c r="D73" s="29"/>
      <c r="E73" s="29"/>
      <c r="F73" s="29"/>
      <c r="G73" s="29"/>
      <c r="H73" s="503"/>
      <c r="I73" s="503"/>
      <c r="J73" s="503"/>
      <c r="K73" s="503"/>
      <c r="L73" s="503"/>
      <c r="M73" s="78"/>
      <c r="N73" s="78"/>
      <c r="O73" s="645"/>
      <c r="P73" s="645"/>
      <c r="Q73" s="645"/>
      <c r="R73" s="645"/>
      <c r="S73" s="645"/>
      <c r="T73" s="78"/>
      <c r="U73" s="78"/>
      <c r="V73" s="29"/>
      <c r="W73" s="29"/>
      <c r="X73" s="29"/>
      <c r="Y73" s="29"/>
      <c r="Z73" s="29"/>
      <c r="AA73" s="29"/>
      <c r="AB73" s="29"/>
      <c r="AC73" s="29"/>
    </row>
    <row r="74" spans="1:29">
      <c r="A74" s="77"/>
      <c r="B74" s="29"/>
      <c r="C74" s="29"/>
      <c r="D74" s="29"/>
      <c r="E74" s="29"/>
      <c r="F74" s="29"/>
      <c r="G74" s="29"/>
      <c r="H74" s="503"/>
      <c r="I74" s="503"/>
      <c r="J74" s="503"/>
      <c r="K74" s="503"/>
      <c r="L74" s="503"/>
      <c r="M74" s="78"/>
      <c r="N74" s="78"/>
      <c r="O74" s="645"/>
      <c r="P74" s="645"/>
      <c r="Q74" s="645"/>
      <c r="R74" s="645"/>
      <c r="S74" s="645"/>
      <c r="T74" s="78"/>
      <c r="U74" s="78"/>
      <c r="V74" s="29"/>
      <c r="W74" s="29"/>
      <c r="X74" s="29"/>
      <c r="Y74" s="29"/>
      <c r="Z74" s="29"/>
      <c r="AA74" s="29"/>
      <c r="AB74" s="29"/>
      <c r="AC74" s="29"/>
    </row>
    <row r="75" spans="1:29">
      <c r="A75" s="28"/>
      <c r="B75" s="29"/>
      <c r="C75" s="29"/>
      <c r="D75" s="29"/>
      <c r="E75" s="29"/>
      <c r="F75" s="29"/>
      <c r="G75" s="29"/>
      <c r="H75" s="503"/>
      <c r="I75" s="503"/>
      <c r="J75" s="503"/>
      <c r="K75" s="503"/>
      <c r="L75" s="503"/>
      <c r="M75" s="78"/>
      <c r="N75" s="78"/>
      <c r="O75" s="645"/>
      <c r="P75" s="645"/>
      <c r="Q75" s="645"/>
      <c r="R75" s="645"/>
      <c r="S75" s="645"/>
      <c r="T75" s="78"/>
      <c r="U75" s="78"/>
      <c r="V75" s="29"/>
      <c r="W75" s="29"/>
      <c r="X75" s="29"/>
      <c r="Y75" s="29"/>
      <c r="Z75" s="29"/>
      <c r="AA75" s="29"/>
      <c r="AB75" s="29"/>
      <c r="AC75" s="29"/>
    </row>
    <row r="76" spans="1:29">
      <c r="A76" s="77"/>
      <c r="B76" s="29"/>
      <c r="C76" s="29"/>
      <c r="D76" s="29"/>
      <c r="E76" s="29"/>
      <c r="F76" s="29"/>
      <c r="G76" s="29"/>
      <c r="H76" s="503"/>
      <c r="I76" s="503"/>
      <c r="J76" s="503"/>
      <c r="K76" s="503"/>
      <c r="L76" s="503"/>
      <c r="M76" s="78"/>
      <c r="N76" s="78"/>
      <c r="O76" s="645"/>
      <c r="P76" s="645"/>
      <c r="Q76" s="645"/>
      <c r="R76" s="645"/>
      <c r="S76" s="645"/>
      <c r="T76" s="78"/>
      <c r="U76" s="78"/>
      <c r="V76" s="29"/>
      <c r="W76" s="29"/>
      <c r="X76" s="29"/>
      <c r="Y76" s="29"/>
      <c r="Z76" s="29"/>
      <c r="AA76" s="29"/>
      <c r="AB76" s="29"/>
      <c r="AC76" s="29"/>
    </row>
    <row r="77" spans="1:29">
      <c r="A77" s="28"/>
      <c r="B77" s="29"/>
      <c r="C77" s="29"/>
      <c r="D77" s="29"/>
      <c r="E77" s="29"/>
      <c r="F77" s="29"/>
      <c r="G77" s="29"/>
      <c r="H77" s="503"/>
      <c r="I77" s="503"/>
      <c r="J77" s="503"/>
      <c r="K77" s="503"/>
      <c r="L77" s="503"/>
      <c r="M77" s="78"/>
      <c r="N77" s="78"/>
      <c r="O77" s="645"/>
      <c r="P77" s="645"/>
      <c r="Q77" s="645"/>
      <c r="R77" s="645"/>
      <c r="S77" s="645"/>
      <c r="T77" s="78"/>
      <c r="U77" s="78"/>
      <c r="V77" s="29"/>
      <c r="W77" s="29"/>
      <c r="X77" s="29"/>
      <c r="Y77" s="29"/>
      <c r="Z77" s="29"/>
      <c r="AA77" s="29"/>
      <c r="AB77" s="29"/>
      <c r="AC77" s="29"/>
    </row>
    <row r="78" spans="1:29">
      <c r="A78" s="28"/>
      <c r="B78" s="29"/>
      <c r="C78" s="29"/>
      <c r="D78" s="29"/>
      <c r="E78" s="29"/>
      <c r="F78" s="29"/>
      <c r="G78" s="29"/>
      <c r="H78" s="503"/>
      <c r="I78" s="503"/>
      <c r="J78" s="503"/>
      <c r="K78" s="503"/>
      <c r="L78" s="503"/>
      <c r="M78" s="78"/>
      <c r="N78" s="78"/>
      <c r="O78" s="645"/>
      <c r="P78" s="645"/>
      <c r="Q78" s="645"/>
      <c r="R78" s="645"/>
      <c r="S78" s="645"/>
      <c r="T78" s="78"/>
      <c r="U78" s="78"/>
      <c r="V78" s="29"/>
      <c r="W78" s="29"/>
      <c r="X78" s="29"/>
      <c r="Y78" s="29"/>
      <c r="Z78" s="29"/>
      <c r="AA78" s="29"/>
      <c r="AB78" s="29"/>
      <c r="AC78" s="29"/>
    </row>
    <row r="79" spans="1:29">
      <c r="A79" s="28"/>
      <c r="B79" s="29"/>
      <c r="C79" s="29"/>
      <c r="D79" s="29"/>
      <c r="E79" s="29"/>
      <c r="F79" s="29"/>
      <c r="G79" s="29"/>
      <c r="H79" s="503"/>
      <c r="I79" s="503"/>
      <c r="J79" s="503"/>
      <c r="K79" s="503"/>
      <c r="L79" s="503"/>
      <c r="M79" s="78"/>
      <c r="N79" s="78"/>
      <c r="O79" s="645"/>
      <c r="P79" s="645"/>
      <c r="Q79" s="645"/>
      <c r="R79" s="645"/>
      <c r="S79" s="645"/>
      <c r="T79" s="78"/>
      <c r="U79" s="78"/>
      <c r="V79" s="29"/>
      <c r="W79" s="29"/>
      <c r="X79" s="29"/>
      <c r="Y79" s="29"/>
      <c r="Z79" s="29"/>
      <c r="AA79" s="29"/>
      <c r="AB79" s="29"/>
      <c r="AC79" s="29"/>
    </row>
    <row r="80" spans="1:29">
      <c r="A80" s="28"/>
      <c r="B80" s="29"/>
      <c r="C80" s="29"/>
      <c r="D80" s="29"/>
      <c r="E80" s="29"/>
      <c r="F80" s="29"/>
      <c r="G80" s="29"/>
      <c r="H80" s="503"/>
      <c r="I80" s="503"/>
      <c r="J80" s="503"/>
      <c r="K80" s="503"/>
      <c r="L80" s="503"/>
      <c r="M80" s="78"/>
      <c r="N80" s="78"/>
      <c r="O80" s="645"/>
      <c r="P80" s="645"/>
      <c r="Q80" s="645"/>
      <c r="R80" s="645"/>
      <c r="S80" s="645"/>
      <c r="T80" s="78"/>
      <c r="U80" s="78"/>
      <c r="V80" s="29"/>
      <c r="W80" s="29"/>
      <c r="X80" s="29"/>
      <c r="Y80" s="29"/>
      <c r="Z80" s="29"/>
      <c r="AA80" s="29"/>
      <c r="AB80" s="29"/>
      <c r="AC80" s="29"/>
    </row>
    <row r="81" spans="1:29">
      <c r="A81" s="28"/>
      <c r="B81" s="29"/>
      <c r="C81" s="29"/>
      <c r="D81" s="29"/>
      <c r="E81" s="29"/>
      <c r="F81" s="29"/>
      <c r="G81" s="29"/>
      <c r="H81" s="503"/>
      <c r="I81" s="503"/>
      <c r="J81" s="503"/>
      <c r="K81" s="503"/>
      <c r="L81" s="503"/>
      <c r="M81" s="78"/>
      <c r="N81" s="78"/>
      <c r="O81" s="645"/>
      <c r="P81" s="645"/>
      <c r="Q81" s="645"/>
      <c r="R81" s="645"/>
      <c r="S81" s="645"/>
      <c r="T81" s="78"/>
      <c r="U81" s="78"/>
      <c r="V81" s="29"/>
      <c r="W81" s="29"/>
      <c r="X81" s="29"/>
      <c r="Y81" s="29"/>
      <c r="Z81" s="29"/>
      <c r="AA81" s="29"/>
      <c r="AB81" s="29"/>
      <c r="AC81" s="29"/>
    </row>
    <row r="82" spans="1:29">
      <c r="A82" s="28"/>
      <c r="B82" s="29"/>
      <c r="C82" s="29"/>
      <c r="D82" s="29"/>
      <c r="E82" s="29"/>
      <c r="F82" s="29"/>
      <c r="G82" s="29"/>
      <c r="H82" s="503"/>
      <c r="I82" s="503"/>
      <c r="J82" s="503"/>
      <c r="K82" s="503"/>
      <c r="L82" s="503"/>
      <c r="M82" s="78"/>
      <c r="N82" s="78"/>
      <c r="O82" s="645"/>
      <c r="P82" s="645"/>
      <c r="Q82" s="645"/>
      <c r="R82" s="645"/>
      <c r="S82" s="645"/>
      <c r="T82" s="78"/>
      <c r="U82" s="78"/>
      <c r="V82" s="29"/>
      <c r="W82" s="29"/>
      <c r="X82" s="29"/>
      <c r="Y82" s="29"/>
      <c r="Z82" s="29"/>
      <c r="AA82" s="29"/>
      <c r="AB82" s="29"/>
      <c r="AC82" s="29"/>
    </row>
    <row r="83" spans="1:29">
      <c r="A83" s="28"/>
      <c r="B83" s="29"/>
      <c r="C83" s="29"/>
      <c r="D83" s="29"/>
      <c r="E83" s="29"/>
      <c r="F83" s="29"/>
      <c r="G83" s="29"/>
      <c r="H83" s="503"/>
      <c r="I83" s="503"/>
      <c r="J83" s="503"/>
      <c r="K83" s="503"/>
      <c r="L83" s="503"/>
      <c r="M83" s="78"/>
      <c r="N83" s="78"/>
      <c r="O83" s="645"/>
      <c r="P83" s="645"/>
      <c r="Q83" s="645"/>
      <c r="R83" s="645"/>
      <c r="S83" s="645"/>
      <c r="T83" s="78"/>
      <c r="U83" s="78"/>
      <c r="V83" s="29"/>
      <c r="W83" s="29"/>
      <c r="X83" s="29"/>
      <c r="Y83" s="29"/>
      <c r="Z83" s="29"/>
      <c r="AA83" s="29"/>
      <c r="AB83" s="29"/>
      <c r="AC83" s="29"/>
    </row>
    <row r="84" spans="1:29">
      <c r="A84" s="28"/>
      <c r="B84" s="29"/>
      <c r="C84" s="29"/>
      <c r="D84" s="29"/>
      <c r="E84" s="29"/>
      <c r="F84" s="29"/>
      <c r="G84" s="29"/>
      <c r="H84" s="503"/>
      <c r="I84" s="503"/>
      <c r="J84" s="503"/>
      <c r="K84" s="503"/>
      <c r="L84" s="503"/>
      <c r="M84" s="78"/>
      <c r="N84" s="78"/>
      <c r="O84" s="645"/>
      <c r="P84" s="645"/>
      <c r="Q84" s="645"/>
      <c r="R84" s="645"/>
      <c r="S84" s="645"/>
      <c r="T84" s="78"/>
      <c r="U84" s="78"/>
      <c r="V84" s="29"/>
      <c r="W84" s="29"/>
      <c r="X84" s="29"/>
      <c r="Y84" s="29"/>
      <c r="Z84" s="29"/>
      <c r="AA84" s="29"/>
      <c r="AB84" s="29"/>
      <c r="AC84" s="29"/>
    </row>
    <row r="85" spans="1:29">
      <c r="A85" s="28"/>
      <c r="B85" s="29"/>
      <c r="C85" s="29"/>
      <c r="D85" s="29"/>
      <c r="E85" s="29"/>
      <c r="F85" s="29"/>
      <c r="G85" s="29"/>
      <c r="H85" s="503"/>
      <c r="I85" s="503"/>
      <c r="J85" s="503"/>
      <c r="K85" s="503"/>
      <c r="L85" s="503"/>
      <c r="M85" s="78"/>
      <c r="N85" s="78"/>
      <c r="O85" s="645"/>
      <c r="P85" s="645"/>
      <c r="Q85" s="645"/>
      <c r="R85" s="645"/>
      <c r="S85" s="645"/>
      <c r="T85" s="78"/>
      <c r="U85" s="78"/>
      <c r="V85" s="29"/>
      <c r="W85" s="29"/>
      <c r="X85" s="29"/>
      <c r="Y85" s="29"/>
      <c r="Z85" s="29"/>
      <c r="AA85" s="29"/>
      <c r="AB85" s="29"/>
      <c r="AC85" s="29"/>
    </row>
    <row r="86" spans="1:29">
      <c r="A86" s="28"/>
      <c r="B86" s="29"/>
      <c r="C86" s="29"/>
      <c r="D86" s="29"/>
      <c r="E86" s="29"/>
      <c r="F86" s="29"/>
      <c r="G86" s="29"/>
      <c r="H86" s="503"/>
      <c r="I86" s="503"/>
      <c r="J86" s="503"/>
      <c r="K86" s="503"/>
      <c r="L86" s="503"/>
      <c r="M86" s="78"/>
      <c r="N86" s="78"/>
      <c r="O86" s="645"/>
      <c r="P86" s="645"/>
      <c r="Q86" s="645"/>
      <c r="R86" s="645"/>
      <c r="S86" s="645"/>
      <c r="T86" s="78"/>
      <c r="U86" s="78"/>
      <c r="V86" s="29"/>
      <c r="W86" s="29"/>
      <c r="X86" s="29"/>
      <c r="Y86" s="29"/>
      <c r="Z86" s="29"/>
      <c r="AA86" s="29"/>
      <c r="AB86" s="29"/>
      <c r="AC86" s="29"/>
    </row>
    <row r="87" spans="1:29">
      <c r="A87" s="28"/>
      <c r="B87" s="29"/>
      <c r="C87" s="29"/>
      <c r="D87" s="29"/>
      <c r="E87" s="29"/>
      <c r="F87" s="29"/>
      <c r="G87" s="29"/>
      <c r="H87" s="503"/>
      <c r="I87" s="503"/>
      <c r="J87" s="503"/>
      <c r="K87" s="503"/>
      <c r="L87" s="503"/>
      <c r="M87" s="78"/>
      <c r="N87" s="78"/>
      <c r="O87" s="645"/>
      <c r="P87" s="645"/>
      <c r="Q87" s="645"/>
      <c r="R87" s="645"/>
      <c r="S87" s="645"/>
      <c r="T87" s="78"/>
      <c r="U87" s="78"/>
      <c r="V87" s="29"/>
      <c r="W87" s="29"/>
      <c r="X87" s="29"/>
      <c r="Y87" s="29"/>
      <c r="Z87" s="29"/>
      <c r="AA87" s="29"/>
      <c r="AB87" s="29"/>
      <c r="AC87" s="29"/>
    </row>
    <row r="88" spans="1:29">
      <c r="A88" s="28"/>
      <c r="B88" s="29"/>
      <c r="C88" s="29"/>
      <c r="D88" s="29"/>
      <c r="E88" s="29"/>
      <c r="F88" s="29"/>
      <c r="G88" s="29"/>
      <c r="H88" s="503"/>
      <c r="I88" s="503"/>
      <c r="J88" s="503"/>
      <c r="K88" s="503"/>
      <c r="L88" s="503"/>
      <c r="M88" s="78"/>
      <c r="N88" s="78"/>
      <c r="O88" s="645"/>
      <c r="P88" s="645"/>
      <c r="Q88" s="645"/>
      <c r="R88" s="645"/>
      <c r="S88" s="645"/>
      <c r="T88" s="78"/>
      <c r="U88" s="78"/>
      <c r="V88" s="29"/>
      <c r="W88" s="29"/>
      <c r="X88" s="29"/>
      <c r="Y88" s="29"/>
      <c r="Z88" s="29"/>
      <c r="AA88" s="29"/>
      <c r="AB88" s="29"/>
      <c r="AC88" s="29"/>
    </row>
    <row r="89" spans="1:29">
      <c r="A89" s="28"/>
      <c r="B89" s="29"/>
      <c r="C89" s="29"/>
      <c r="D89" s="29"/>
      <c r="E89" s="29"/>
      <c r="F89" s="29"/>
      <c r="G89" s="29"/>
      <c r="H89" s="503"/>
      <c r="I89" s="503"/>
      <c r="J89" s="503"/>
      <c r="K89" s="503"/>
      <c r="L89" s="503"/>
      <c r="M89" s="78"/>
      <c r="N89" s="78"/>
      <c r="O89" s="645"/>
      <c r="P89" s="645"/>
      <c r="Q89" s="645"/>
      <c r="R89" s="645"/>
      <c r="S89" s="645"/>
      <c r="T89" s="78"/>
      <c r="U89" s="78"/>
      <c r="V89" s="29"/>
      <c r="W89" s="29"/>
      <c r="X89" s="29"/>
      <c r="Y89" s="29"/>
      <c r="Z89" s="29"/>
      <c r="AA89" s="29"/>
      <c r="AB89" s="29"/>
      <c r="AC89" s="29"/>
    </row>
    <row r="90" spans="1:29">
      <c r="A90" s="28"/>
      <c r="B90" s="29"/>
      <c r="C90" s="29"/>
      <c r="D90" s="29"/>
      <c r="E90" s="29"/>
      <c r="F90" s="29"/>
      <c r="G90" s="29"/>
      <c r="H90" s="503"/>
      <c r="I90" s="503"/>
      <c r="J90" s="503"/>
      <c r="K90" s="503"/>
      <c r="L90" s="503"/>
      <c r="M90" s="78"/>
      <c r="N90" s="78"/>
      <c r="O90" s="645"/>
      <c r="P90" s="645"/>
      <c r="Q90" s="645"/>
      <c r="R90" s="645"/>
      <c r="S90" s="645"/>
      <c r="T90" s="78"/>
      <c r="U90" s="78"/>
      <c r="V90" s="29"/>
      <c r="W90" s="29"/>
      <c r="X90" s="29"/>
      <c r="Y90" s="29"/>
      <c r="Z90" s="29"/>
      <c r="AA90" s="29"/>
      <c r="AB90" s="29"/>
      <c r="AC90" s="29"/>
    </row>
    <row r="91" spans="1:29">
      <c r="A91" s="28"/>
      <c r="B91" s="29"/>
      <c r="C91" s="29"/>
      <c r="D91" s="29"/>
      <c r="E91" s="29"/>
      <c r="F91" s="29"/>
      <c r="G91" s="29"/>
      <c r="H91" s="503"/>
      <c r="I91" s="503"/>
      <c r="J91" s="503"/>
      <c r="K91" s="503"/>
      <c r="L91" s="503"/>
      <c r="M91" s="78"/>
      <c r="N91" s="78"/>
      <c r="O91" s="645"/>
      <c r="P91" s="645"/>
      <c r="Q91" s="645"/>
      <c r="R91" s="645"/>
      <c r="S91" s="645"/>
      <c r="T91" s="78"/>
      <c r="U91" s="78"/>
      <c r="V91" s="29"/>
      <c r="W91" s="29"/>
      <c r="X91" s="29"/>
      <c r="Y91" s="29"/>
      <c r="Z91" s="29"/>
      <c r="AA91" s="29"/>
      <c r="AB91" s="29"/>
      <c r="AC91" s="29"/>
    </row>
    <row r="92" spans="1:29">
      <c r="A92" s="28"/>
      <c r="B92" s="29"/>
      <c r="C92" s="29"/>
      <c r="D92" s="29"/>
      <c r="E92" s="29"/>
      <c r="F92" s="29"/>
      <c r="G92" s="29"/>
      <c r="H92" s="503"/>
      <c r="I92" s="503"/>
      <c r="J92" s="503"/>
      <c r="K92" s="503"/>
      <c r="L92" s="503"/>
      <c r="M92" s="78"/>
      <c r="N92" s="78"/>
      <c r="O92" s="645"/>
      <c r="P92" s="645"/>
      <c r="Q92" s="645"/>
      <c r="R92" s="645"/>
      <c r="S92" s="645"/>
      <c r="T92" s="78"/>
      <c r="U92" s="78"/>
      <c r="V92" s="29"/>
      <c r="W92" s="29"/>
      <c r="X92" s="29"/>
      <c r="Y92" s="29"/>
      <c r="Z92" s="29"/>
      <c r="AA92" s="29"/>
      <c r="AB92" s="29"/>
      <c r="AC92" s="29"/>
    </row>
    <row r="93" spans="1:29">
      <c r="A93" s="28"/>
      <c r="B93" s="29"/>
      <c r="C93" s="29"/>
      <c r="D93" s="29"/>
      <c r="E93" s="29"/>
      <c r="F93" s="29"/>
      <c r="G93" s="29"/>
      <c r="H93" s="503"/>
      <c r="I93" s="503"/>
      <c r="J93" s="503"/>
      <c r="K93" s="503"/>
      <c r="L93" s="503"/>
      <c r="M93" s="78"/>
      <c r="N93" s="78"/>
      <c r="O93" s="645"/>
      <c r="P93" s="645"/>
      <c r="Q93" s="645"/>
      <c r="R93" s="645"/>
      <c r="S93" s="645"/>
      <c r="T93" s="78"/>
      <c r="U93" s="78"/>
      <c r="V93" s="29"/>
      <c r="W93" s="29"/>
      <c r="X93" s="29"/>
      <c r="Y93" s="29"/>
      <c r="Z93" s="29"/>
      <c r="AA93" s="29"/>
      <c r="AB93" s="29"/>
      <c r="AC93" s="29"/>
    </row>
    <row r="94" spans="1:29">
      <c r="A94" s="28"/>
      <c r="B94" s="29"/>
      <c r="C94" s="29"/>
      <c r="D94" s="29"/>
      <c r="E94" s="29"/>
      <c r="F94" s="29"/>
      <c r="G94" s="37">
        <v>0</v>
      </c>
      <c r="H94" s="503"/>
      <c r="I94" s="503"/>
      <c r="J94" s="503"/>
      <c r="K94" s="503"/>
      <c r="L94" s="503"/>
      <c r="M94" s="78"/>
      <c r="N94" s="78"/>
      <c r="O94" s="645"/>
      <c r="P94" s="645"/>
      <c r="Q94" s="645"/>
      <c r="R94" s="645"/>
      <c r="S94" s="645"/>
      <c r="T94" s="78"/>
      <c r="U94" s="78"/>
      <c r="V94" s="29"/>
      <c r="W94" s="29"/>
      <c r="X94" s="29"/>
      <c r="Y94" s="29"/>
      <c r="Z94" s="29"/>
      <c r="AA94" s="29"/>
      <c r="AB94" s="29"/>
      <c r="AC94" s="29"/>
    </row>
    <row r="95" spans="1:29">
      <c r="A95" s="28"/>
      <c r="B95" s="29"/>
      <c r="C95" s="29"/>
      <c r="D95" s="29"/>
      <c r="E95" s="29"/>
      <c r="F95" s="29"/>
      <c r="G95" s="29"/>
      <c r="H95" s="503"/>
      <c r="I95" s="503"/>
      <c r="J95" s="503"/>
      <c r="K95" s="503"/>
      <c r="L95" s="503"/>
      <c r="M95" s="78"/>
      <c r="N95" s="78"/>
      <c r="O95" s="645"/>
      <c r="P95" s="645"/>
      <c r="Q95" s="645"/>
      <c r="R95" s="645"/>
      <c r="S95" s="645"/>
      <c r="T95" s="78"/>
      <c r="U95" s="78"/>
      <c r="V95" s="29"/>
      <c r="W95" s="29"/>
      <c r="X95" s="29"/>
      <c r="Y95" s="29"/>
      <c r="Z95" s="29"/>
      <c r="AA95" s="29"/>
      <c r="AB95" s="29"/>
      <c r="AC95" s="29"/>
    </row>
    <row r="96" spans="1:29">
      <c r="A96" s="28"/>
      <c r="B96" s="29"/>
      <c r="C96" s="29"/>
      <c r="D96" s="29"/>
      <c r="E96" s="29"/>
      <c r="F96" s="29"/>
      <c r="G96" s="29"/>
      <c r="H96" s="503"/>
      <c r="I96" s="503"/>
      <c r="J96" s="503"/>
      <c r="K96" s="503"/>
      <c r="L96" s="503"/>
      <c r="M96" s="78"/>
      <c r="N96" s="78"/>
      <c r="O96" s="645"/>
      <c r="P96" s="645"/>
      <c r="Q96" s="645"/>
      <c r="R96" s="645"/>
      <c r="S96" s="645"/>
      <c r="T96" s="78"/>
      <c r="U96" s="78"/>
      <c r="V96" s="29"/>
      <c r="W96" s="29"/>
      <c r="X96" s="29"/>
      <c r="Y96" s="29"/>
      <c r="Z96" s="29"/>
      <c r="AA96" s="29"/>
      <c r="AB96" s="29"/>
      <c r="AC96" s="29"/>
    </row>
    <row r="97" spans="1:29">
      <c r="A97" s="28"/>
      <c r="B97" s="29"/>
      <c r="C97" s="29"/>
      <c r="D97" s="29"/>
      <c r="E97" s="29"/>
      <c r="F97" s="29"/>
      <c r="G97" s="29"/>
      <c r="H97" s="503"/>
      <c r="I97" s="503"/>
      <c r="J97" s="503"/>
      <c r="K97" s="503"/>
      <c r="L97" s="503"/>
      <c r="M97" s="78"/>
      <c r="N97" s="78"/>
      <c r="O97" s="645"/>
      <c r="P97" s="645"/>
      <c r="Q97" s="645"/>
      <c r="R97" s="645"/>
      <c r="S97" s="645"/>
      <c r="T97" s="78"/>
      <c r="U97" s="78"/>
      <c r="V97" s="29"/>
      <c r="W97" s="29"/>
      <c r="X97" s="29"/>
      <c r="Y97" s="29"/>
      <c r="Z97" s="29"/>
      <c r="AA97" s="29"/>
      <c r="AB97" s="29"/>
      <c r="AC97" s="29"/>
    </row>
    <row r="98" spans="1:29">
      <c r="A98" s="28"/>
      <c r="B98" s="29"/>
      <c r="C98" s="29"/>
      <c r="D98" s="29"/>
      <c r="E98" s="29"/>
      <c r="F98" s="29"/>
      <c r="G98" s="29"/>
      <c r="H98" s="503"/>
      <c r="I98" s="503"/>
      <c r="J98" s="503"/>
      <c r="K98" s="503"/>
      <c r="L98" s="503"/>
      <c r="M98" s="78"/>
      <c r="N98" s="78"/>
      <c r="O98" s="645"/>
      <c r="P98" s="645"/>
      <c r="Q98" s="645"/>
      <c r="R98" s="645"/>
      <c r="S98" s="645"/>
      <c r="T98" s="78"/>
      <c r="U98" s="78"/>
      <c r="V98" s="29"/>
      <c r="W98" s="29"/>
      <c r="X98" s="29"/>
      <c r="Y98" s="29"/>
      <c r="Z98" s="29"/>
      <c r="AA98" s="29"/>
      <c r="AB98" s="29"/>
      <c r="AC98" s="29"/>
    </row>
    <row r="99" spans="1:29">
      <c r="A99" s="28"/>
      <c r="B99" s="29"/>
      <c r="C99" s="29"/>
      <c r="D99" s="29"/>
      <c r="E99" s="29"/>
      <c r="F99" s="29"/>
      <c r="G99" s="29"/>
      <c r="H99" s="503"/>
      <c r="I99" s="503"/>
      <c r="J99" s="503"/>
      <c r="K99" s="503"/>
      <c r="L99" s="503"/>
      <c r="M99" s="78"/>
      <c r="N99" s="78"/>
      <c r="O99" s="645"/>
      <c r="P99" s="645"/>
      <c r="Q99" s="645"/>
      <c r="R99" s="645"/>
      <c r="S99" s="645"/>
      <c r="T99" s="78"/>
      <c r="U99" s="78"/>
      <c r="V99" s="29"/>
      <c r="W99" s="29"/>
      <c r="X99" s="29"/>
      <c r="Y99" s="29"/>
      <c r="Z99" s="29"/>
      <c r="AA99" s="29"/>
      <c r="AB99" s="29"/>
      <c r="AC99" s="29"/>
    </row>
    <row r="100" spans="1:29">
      <c r="A100" s="28"/>
      <c r="B100" s="29"/>
      <c r="C100" s="29"/>
      <c r="D100" s="29"/>
      <c r="E100" s="29"/>
      <c r="F100" s="29"/>
      <c r="G100" s="29"/>
      <c r="H100" s="503"/>
      <c r="I100" s="503"/>
      <c r="J100" s="503"/>
      <c r="K100" s="503"/>
      <c r="L100" s="503"/>
      <c r="M100" s="78"/>
      <c r="N100" s="78"/>
      <c r="O100" s="645"/>
      <c r="P100" s="645"/>
      <c r="Q100" s="645"/>
      <c r="R100" s="645"/>
      <c r="S100" s="645"/>
      <c r="T100" s="78"/>
      <c r="U100" s="78"/>
      <c r="V100" s="29"/>
      <c r="W100" s="29"/>
      <c r="X100" s="29"/>
      <c r="Y100" s="29"/>
      <c r="Z100" s="29"/>
      <c r="AA100" s="29"/>
      <c r="AB100" s="29"/>
      <c r="AC100" s="29"/>
    </row>
    <row r="101" spans="1:29">
      <c r="A101" s="28"/>
      <c r="B101" s="29"/>
      <c r="C101" s="29"/>
      <c r="D101" s="29"/>
      <c r="E101" s="29"/>
      <c r="F101" s="29"/>
      <c r="G101" s="29"/>
      <c r="H101" s="503"/>
      <c r="I101" s="503"/>
      <c r="J101" s="503"/>
      <c r="K101" s="503"/>
      <c r="L101" s="503"/>
      <c r="M101" s="78"/>
      <c r="N101" s="78"/>
      <c r="O101" s="645"/>
      <c r="P101" s="645"/>
      <c r="Q101" s="645"/>
      <c r="R101" s="645"/>
      <c r="S101" s="645"/>
      <c r="T101" s="78"/>
      <c r="U101" s="78"/>
      <c r="V101" s="29"/>
      <c r="W101" s="29"/>
      <c r="X101" s="29"/>
      <c r="Y101" s="29"/>
      <c r="Z101" s="29"/>
      <c r="AA101" s="29"/>
      <c r="AB101" s="29"/>
      <c r="AC101" s="29"/>
    </row>
    <row r="102" spans="1:29">
      <c r="A102" s="28"/>
      <c r="B102" s="29"/>
      <c r="C102" s="29"/>
      <c r="D102" s="29"/>
      <c r="E102" s="29"/>
      <c r="F102" s="29"/>
      <c r="G102" s="29"/>
      <c r="H102" s="503"/>
      <c r="I102" s="503"/>
      <c r="J102" s="503"/>
      <c r="K102" s="503"/>
      <c r="L102" s="503"/>
      <c r="M102" s="78"/>
      <c r="N102" s="78"/>
      <c r="O102" s="645"/>
      <c r="P102" s="645"/>
      <c r="Q102" s="645"/>
      <c r="R102" s="645"/>
      <c r="S102" s="645"/>
      <c r="T102" s="78"/>
      <c r="U102" s="78"/>
      <c r="V102" s="29"/>
      <c r="W102" s="29"/>
      <c r="X102" s="29"/>
      <c r="Y102" s="29"/>
      <c r="Z102" s="29"/>
      <c r="AA102" s="29"/>
      <c r="AB102" s="29"/>
      <c r="AC102" s="29"/>
    </row>
    <row r="103" spans="1:29">
      <c r="A103" s="28"/>
      <c r="B103" s="29"/>
      <c r="C103" s="29"/>
      <c r="D103" s="29"/>
      <c r="E103" s="29"/>
      <c r="F103" s="29"/>
      <c r="G103" s="29"/>
      <c r="H103" s="503"/>
      <c r="I103" s="503"/>
      <c r="J103" s="503"/>
      <c r="K103" s="503"/>
      <c r="L103" s="503"/>
      <c r="M103" s="78"/>
      <c r="N103" s="78"/>
      <c r="O103" s="645"/>
      <c r="P103" s="645"/>
      <c r="Q103" s="645"/>
      <c r="R103" s="645"/>
      <c r="S103" s="645"/>
      <c r="T103" s="78"/>
      <c r="U103" s="78"/>
      <c r="V103" s="29"/>
      <c r="W103" s="29"/>
      <c r="X103" s="29"/>
      <c r="Y103" s="29"/>
      <c r="Z103" s="29"/>
      <c r="AA103" s="29"/>
      <c r="AB103" s="29"/>
      <c r="AC103" s="29"/>
    </row>
    <row r="104" spans="1:29">
      <c r="A104" s="28"/>
      <c r="B104" s="29"/>
      <c r="C104" s="29"/>
      <c r="D104" s="29"/>
      <c r="E104" s="29"/>
      <c r="F104" s="29"/>
      <c r="G104" s="29"/>
      <c r="H104" s="503"/>
      <c r="I104" s="503"/>
      <c r="J104" s="503"/>
      <c r="K104" s="503"/>
      <c r="L104" s="503"/>
      <c r="M104" s="78"/>
      <c r="N104" s="78"/>
      <c r="O104" s="645"/>
      <c r="P104" s="645"/>
      <c r="Q104" s="645"/>
      <c r="R104" s="645"/>
      <c r="S104" s="645"/>
      <c r="T104" s="78"/>
      <c r="U104" s="78"/>
      <c r="V104" s="29"/>
      <c r="W104" s="29"/>
      <c r="X104" s="29"/>
      <c r="Y104" s="29"/>
      <c r="Z104" s="29"/>
      <c r="AA104" s="29"/>
      <c r="AB104" s="29"/>
      <c r="AC104" s="29"/>
    </row>
    <row r="105" spans="1:29">
      <c r="A105" s="28"/>
      <c r="B105" s="29"/>
      <c r="C105" s="29"/>
      <c r="D105" s="29"/>
      <c r="E105" s="29"/>
      <c r="F105" s="29"/>
      <c r="G105" s="29"/>
      <c r="H105" s="503"/>
      <c r="I105" s="503"/>
      <c r="J105" s="503"/>
      <c r="K105" s="503"/>
      <c r="L105" s="503"/>
      <c r="M105" s="78"/>
      <c r="N105" s="78"/>
      <c r="O105" s="645"/>
      <c r="P105" s="645"/>
      <c r="Q105" s="645"/>
      <c r="R105" s="645"/>
      <c r="S105" s="645"/>
      <c r="T105" s="78"/>
      <c r="U105" s="78"/>
      <c r="V105" s="29"/>
      <c r="W105" s="29"/>
      <c r="X105" s="29"/>
      <c r="Y105" s="29"/>
      <c r="Z105" s="29"/>
      <c r="AA105" s="29"/>
      <c r="AB105" s="29"/>
      <c r="AC105" s="29"/>
    </row>
    <row r="106" spans="1:29">
      <c r="M106" s="78"/>
      <c r="N106" s="78"/>
    </row>
  </sheetData>
  <mergeCells count="3">
    <mergeCell ref="E3:F3"/>
    <mergeCell ref="H36:I36"/>
    <mergeCell ref="E36:F36"/>
  </mergeCells>
  <pageMargins left="0.25" right="0.25" top="0.75" bottom="0.75" header="0.3" footer="0.3"/>
  <pageSetup scale="74" orientation="portrait" r:id="rId1"/>
  <customProperties>
    <customPr name="SheetOptions" r:id="rId2"/>
  </customProperties>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2">
    <pageSetUpPr fitToPage="1"/>
  </sheetPr>
  <dimension ref="A1:P69"/>
  <sheetViews>
    <sheetView showRuler="0" zoomScale="85" zoomScaleNormal="85" workbookViewId="0">
      <selection activeCell="A2" sqref="A2"/>
    </sheetView>
  </sheetViews>
  <sheetFormatPr defaultColWidth="13.28515625" defaultRowHeight="13.9"/>
  <cols>
    <col min="1" max="1" width="4.42578125" style="18" customWidth="1"/>
    <col min="2" max="2" width="46.28515625" style="18" bestFit="1" customWidth="1"/>
    <col min="3" max="7" width="12.7109375" style="18" customWidth="1"/>
    <col min="8" max="9" width="10.7109375" style="491" bestFit="1" customWidth="1"/>
    <col min="10" max="11" width="13.28515625" style="491" customWidth="1"/>
    <col min="12" max="12" width="13.28515625" style="491"/>
    <col min="13" max="13" width="32.28515625" style="51" bestFit="1" customWidth="1"/>
    <col min="14" max="14" width="46.28515625" style="62" bestFit="1" customWidth="1"/>
    <col min="15" max="16384" width="13.28515625" style="18"/>
  </cols>
  <sheetData>
    <row r="1" spans="1:14" ht="18.399999999999999" customHeight="1">
      <c r="A1" s="19"/>
      <c r="B1" s="665"/>
      <c r="C1" s="20"/>
      <c r="D1" s="20"/>
      <c r="E1" s="20"/>
      <c r="F1" s="20"/>
      <c r="G1" s="19"/>
      <c r="H1" s="84"/>
      <c r="I1" s="84"/>
      <c r="J1" s="84"/>
      <c r="K1" s="84"/>
      <c r="N1" s="80"/>
    </row>
    <row r="2" spans="1:14" ht="53.25" customHeight="1">
      <c r="A2" s="19"/>
      <c r="B2" s="46" t="str">
        <f>IF(Index!$AJ$5=1,'3.2 Fee_income'!N2,M2)</f>
        <v>3.2 COMISIONES</v>
      </c>
      <c r="C2" s="27"/>
      <c r="D2" s="27"/>
      <c r="E2" s="673"/>
      <c r="F2" s="673"/>
      <c r="G2" s="19"/>
      <c r="H2" s="64"/>
      <c r="I2" s="64"/>
      <c r="J2" s="64"/>
      <c r="K2" s="64"/>
      <c r="L2" s="62"/>
      <c r="M2" s="59" t="s">
        <v>591</v>
      </c>
      <c r="N2" s="59" t="s">
        <v>592</v>
      </c>
    </row>
    <row r="3" spans="1:14" s="126" customFormat="1" ht="13.35" customHeight="1">
      <c r="A3" s="41"/>
      <c r="G3" s="41"/>
      <c r="H3" s="81"/>
      <c r="I3" s="81" t="s">
        <v>593</v>
      </c>
      <c r="J3" s="81"/>
      <c r="K3" s="81"/>
      <c r="L3" s="274"/>
      <c r="M3" s="238"/>
      <c r="N3" s="274"/>
    </row>
    <row r="4" spans="1:14" s="126" customFormat="1" ht="13.15">
      <c r="A4" s="41"/>
      <c r="B4" s="145"/>
      <c r="C4" s="194"/>
      <c r="D4" s="194"/>
      <c r="E4" s="674" t="s">
        <v>159</v>
      </c>
      <c r="F4" s="669"/>
      <c r="G4" s="41"/>
      <c r="H4" s="81"/>
      <c r="I4" s="238"/>
      <c r="J4" s="81"/>
      <c r="K4" s="81"/>
      <c r="L4" s="274"/>
      <c r="M4" s="238"/>
      <c r="N4" s="81"/>
    </row>
    <row r="5" spans="1:14" s="126" customFormat="1" thickBot="1">
      <c r="A5" s="41"/>
      <c r="B5" s="240" t="str">
        <f>IF(Index!$AJ$5=1,'3.2 Fee_income'!N5,M5)</f>
        <v>Miles de Euros</v>
      </c>
      <c r="C5" s="241" t="str">
        <f>'3.1 Income statement'!C4</f>
        <v xml:space="preserve">12M 2025 </v>
      </c>
      <c r="D5" s="242" t="str">
        <f>'3.1 Income statement'!D4</f>
        <v xml:space="preserve">12M 2024 </v>
      </c>
      <c r="E5" s="558" t="s">
        <v>160</v>
      </c>
      <c r="F5" s="559" t="s">
        <v>250</v>
      </c>
      <c r="G5" s="41"/>
      <c r="H5" s="81"/>
      <c r="I5" s="81"/>
      <c r="J5" s="81"/>
      <c r="K5" s="81"/>
      <c r="L5" s="274"/>
      <c r="M5" s="216" t="s">
        <v>162</v>
      </c>
      <c r="N5" s="155" t="s">
        <v>163</v>
      </c>
    </row>
    <row r="6" spans="1:14" s="126" customFormat="1" ht="13.15">
      <c r="A6" s="41"/>
      <c r="B6" s="325" t="str">
        <f>IF(Index!$AJ$5=1,'3.2 Fee_income'!N6,M6)</f>
        <v>Comisiones pagadas</v>
      </c>
      <c r="C6" s="418">
        <v>201327.20588999998</v>
      </c>
      <c r="D6" s="418">
        <v>200264.86237000002</v>
      </c>
      <c r="E6" s="418">
        <v>1062.3435199999658</v>
      </c>
      <c r="F6" s="424">
        <v>0.53046925328180106</v>
      </c>
      <c r="G6" s="41"/>
      <c r="H6" s="81"/>
      <c r="I6" s="81"/>
      <c r="J6" s="81"/>
      <c r="K6" s="81"/>
      <c r="L6" s="274"/>
      <c r="M6" s="216" t="s">
        <v>594</v>
      </c>
      <c r="N6" s="155" t="s">
        <v>595</v>
      </c>
    </row>
    <row r="7" spans="1:14" s="126" customFormat="1" ht="13.15">
      <c r="A7" s="41"/>
      <c r="B7" s="41"/>
      <c r="C7" s="236"/>
      <c r="D7" s="236"/>
      <c r="E7" s="141"/>
      <c r="F7" s="301"/>
      <c r="G7" s="41"/>
      <c r="H7" s="81"/>
      <c r="I7" s="81"/>
      <c r="J7" s="81"/>
      <c r="K7" s="81"/>
      <c r="L7" s="274"/>
      <c r="M7" s="238"/>
      <c r="N7" s="81"/>
    </row>
    <row r="8" spans="1:14" s="126" customFormat="1" ht="13.15">
      <c r="A8" s="41"/>
      <c r="B8" s="355" t="str">
        <f>IF(Index!$AJ$5=1,'3.2 Fee_income'!N8,M8)</f>
        <v>Comisiones percibidas</v>
      </c>
      <c r="C8" s="375">
        <v>996380.38133</v>
      </c>
      <c r="D8" s="374">
        <v>917331.90165000001</v>
      </c>
      <c r="E8" s="375">
        <v>79048.479679999989</v>
      </c>
      <c r="F8" s="419">
        <v>8.6172169023900622</v>
      </c>
      <c r="G8" s="41"/>
      <c r="H8" s="81"/>
      <c r="I8" s="81"/>
      <c r="J8" s="81"/>
      <c r="K8" s="81"/>
      <c r="L8" s="274"/>
      <c r="M8" s="216" t="s">
        <v>596</v>
      </c>
      <c r="N8" s="155" t="s">
        <v>597</v>
      </c>
    </row>
    <row r="9" spans="1:14" s="126" customFormat="1" ht="13.15">
      <c r="A9" s="41"/>
      <c r="B9" s="266" t="str">
        <f>IF(Index!$AJ$5=1,'3.2 Fee_income'!N9,M9)</f>
        <v>Por avales y créditos documentarios</v>
      </c>
      <c r="C9" s="425">
        <v>66784.141080000001</v>
      </c>
      <c r="D9" s="425">
        <v>67330.878089999998</v>
      </c>
      <c r="E9" s="425">
        <v>-546.7370099999971</v>
      </c>
      <c r="F9" s="426">
        <v>-0.81201526774860022</v>
      </c>
      <c r="G9" s="41"/>
      <c r="H9" s="81"/>
      <c r="I9" s="81"/>
      <c r="J9" s="81"/>
      <c r="K9" s="81"/>
      <c r="L9" s="274"/>
      <c r="M9" s="238" t="s">
        <v>598</v>
      </c>
      <c r="N9" s="81" t="s">
        <v>599</v>
      </c>
    </row>
    <row r="10" spans="1:14" s="126" customFormat="1" ht="13.15">
      <c r="A10" s="41"/>
      <c r="B10" s="248" t="str">
        <f>IF(Index!$AJ$5=1,'3.2 Fee_income'!N10,M10)</f>
        <v>Por cambio de divisas y billetes de bancos extranjeros</v>
      </c>
      <c r="C10" s="129">
        <v>92389.126770000003</v>
      </c>
      <c r="D10" s="129">
        <v>89451.911250000005</v>
      </c>
      <c r="E10" s="129">
        <v>2937.2155199999979</v>
      </c>
      <c r="F10" s="427">
        <v>3.2835693267537622</v>
      </c>
      <c r="G10" s="41"/>
      <c r="H10" s="81"/>
      <c r="I10" s="81"/>
      <c r="J10" s="81"/>
      <c r="K10" s="81"/>
      <c r="L10" s="274"/>
      <c r="M10" s="238" t="s">
        <v>600</v>
      </c>
      <c r="N10" s="81" t="s">
        <v>601</v>
      </c>
    </row>
    <row r="11" spans="1:14" s="126" customFormat="1" ht="13.15">
      <c r="A11" s="41"/>
      <c r="B11" s="248" t="str">
        <f>IF(Index!$AJ$5=1,'3.2 Fee_income'!N11,M11)</f>
        <v>Por compromisos contingentes</v>
      </c>
      <c r="C11" s="129">
        <v>22574.387159999998</v>
      </c>
      <c r="D11" s="129">
        <v>22733.728050000002</v>
      </c>
      <c r="E11" s="129">
        <v>-159.34089000000313</v>
      </c>
      <c r="F11" s="427">
        <v>-0.70090083619172672</v>
      </c>
      <c r="G11" s="41"/>
      <c r="H11" s="81"/>
      <c r="I11" s="81"/>
      <c r="J11" s="81"/>
      <c r="K11" s="81"/>
      <c r="L11" s="274"/>
      <c r="M11" s="238" t="s">
        <v>602</v>
      </c>
      <c r="N11" s="81" t="s">
        <v>603</v>
      </c>
    </row>
    <row r="12" spans="1:14" s="126" customFormat="1" ht="13.15">
      <c r="A12" s="41"/>
      <c r="B12" s="248" t="str">
        <f>IF(Index!$AJ$5=1,'3.2 Fee_income'!N12,M12)</f>
        <v>Por cobros y pagos</v>
      </c>
      <c r="C12" s="129">
        <v>198347.09858000002</v>
      </c>
      <c r="D12" s="129">
        <v>194557.37355000002</v>
      </c>
      <c r="E12" s="129">
        <v>3789.7250300000014</v>
      </c>
      <c r="F12" s="427">
        <v>1.9478701633613829</v>
      </c>
      <c r="G12" s="41"/>
      <c r="H12" s="81"/>
      <c r="I12" s="81"/>
      <c r="J12" s="81"/>
      <c r="K12" s="81"/>
      <c r="L12" s="274"/>
      <c r="M12" s="238" t="s">
        <v>604</v>
      </c>
      <c r="N12" s="81" t="s">
        <v>605</v>
      </c>
    </row>
    <row r="13" spans="1:14" s="126" customFormat="1" ht="13.15">
      <c r="A13" s="41"/>
      <c r="B13" s="248" t="str">
        <f>IF(Index!$AJ$5=1,'3.2 Fee_income'!N13,M13)</f>
        <v>Por servicio de valores</v>
      </c>
      <c r="C13" s="129">
        <v>186308.62169999999</v>
      </c>
      <c r="D13" s="129">
        <v>168549.11437</v>
      </c>
      <c r="E13" s="129">
        <v>17759.507329999993</v>
      </c>
      <c r="F13" s="427">
        <v>10.536695725979444</v>
      </c>
      <c r="G13" s="41"/>
      <c r="H13" s="81"/>
      <c r="I13" s="81"/>
      <c r="J13" s="81"/>
      <c r="K13" s="81"/>
      <c r="L13" s="274"/>
      <c r="M13" s="238" t="s">
        <v>606</v>
      </c>
      <c r="N13" s="81" t="s">
        <v>607</v>
      </c>
    </row>
    <row r="14" spans="1:14" s="126" customFormat="1" ht="13.15">
      <c r="A14" s="41"/>
      <c r="B14" s="248" t="str">
        <f>IF(Index!$AJ$5=1,'3.2 Fee_income'!N14,M14)</f>
        <v xml:space="preserve">       Aseguramiento y colocación de valores</v>
      </c>
      <c r="C14" s="129">
        <v>37290.724320000001</v>
      </c>
      <c r="D14" s="129">
        <v>34697.56351</v>
      </c>
      <c r="E14" s="129">
        <v>2593.1608100000012</v>
      </c>
      <c r="F14" s="427">
        <v>7.4736106737080839</v>
      </c>
      <c r="G14" s="41"/>
      <c r="H14" s="81"/>
      <c r="I14" s="81"/>
      <c r="J14" s="81"/>
      <c r="K14" s="81"/>
      <c r="L14" s="274"/>
      <c r="M14" s="238" t="s">
        <v>608</v>
      </c>
      <c r="N14" s="81" t="s">
        <v>609</v>
      </c>
    </row>
    <row r="15" spans="1:14" s="126" customFormat="1" ht="13.15">
      <c r="A15" s="41"/>
      <c r="B15" s="248" t="str">
        <f>IF(Index!$AJ$5=1,'3.2 Fee_income'!N15,M15)</f>
        <v xml:space="preserve">       Compraventa valores</v>
      </c>
      <c r="C15" s="129">
        <v>47499.311399999999</v>
      </c>
      <c r="D15" s="129">
        <v>43771.831869999995</v>
      </c>
      <c r="E15" s="129">
        <v>3727.4795300000042</v>
      </c>
      <c r="F15" s="427">
        <v>8.5157037545753624</v>
      </c>
      <c r="G15" s="41"/>
      <c r="H15" s="81"/>
      <c r="I15" s="81"/>
      <c r="J15" s="81"/>
      <c r="K15" s="81"/>
      <c r="L15" s="274"/>
      <c r="M15" s="238" t="s">
        <v>610</v>
      </c>
      <c r="N15" s="81" t="s">
        <v>611</v>
      </c>
    </row>
    <row r="16" spans="1:14" s="126" customFormat="1" ht="13.15">
      <c r="A16" s="41"/>
      <c r="B16" s="248" t="str">
        <f>IF(Index!$AJ$5=1,'3.2 Fee_income'!N16,M16)</f>
        <v xml:space="preserve">       Administración y custodia de valores</v>
      </c>
      <c r="C16" s="129">
        <v>65227.01253</v>
      </c>
      <c r="D16" s="129">
        <v>56722.560909999993</v>
      </c>
      <c r="E16" s="129">
        <v>8504.4516200000071</v>
      </c>
      <c r="F16" s="427">
        <v>14.993067103394306</v>
      </c>
      <c r="G16" s="41"/>
      <c r="H16" s="81"/>
      <c r="I16" s="81"/>
      <c r="J16" s="81"/>
      <c r="K16" s="81"/>
      <c r="L16" s="274"/>
      <c r="M16" s="238" t="s">
        <v>612</v>
      </c>
      <c r="N16" s="81" t="s">
        <v>613</v>
      </c>
    </row>
    <row r="17" spans="1:14" s="126" customFormat="1" ht="13.15">
      <c r="A17" s="41"/>
      <c r="B17" s="248" t="str">
        <f>IF(Index!$AJ$5=1,'3.2 Fee_income'!N17,M17)</f>
        <v xml:space="preserve">       Gestión de patrimonio</v>
      </c>
      <c r="C17" s="129">
        <v>36291.573450000004</v>
      </c>
      <c r="D17" s="129">
        <v>33357.158080000001</v>
      </c>
      <c r="E17" s="129">
        <v>2934.4153700000024</v>
      </c>
      <c r="F17" s="427">
        <v>8.7969585507327555</v>
      </c>
      <c r="G17" s="41"/>
      <c r="H17" s="81"/>
      <c r="I17" s="81"/>
      <c r="J17" s="81"/>
      <c r="K17" s="81"/>
      <c r="L17" s="274"/>
      <c r="M17" s="238" t="s">
        <v>614</v>
      </c>
      <c r="N17" s="81" t="s">
        <v>615</v>
      </c>
    </row>
    <row r="18" spans="1:14" s="126" customFormat="1" ht="13.15">
      <c r="A18" s="41"/>
      <c r="B18" s="248" t="str">
        <f>IF(Index!$AJ$5=1,'3.2 Fee_income'!N18,M18)</f>
        <v>Por comercialización de productos financieros no bancarios</v>
      </c>
      <c r="C18" s="129">
        <v>349823.86954000004</v>
      </c>
      <c r="D18" s="129">
        <v>306215.74076999997</v>
      </c>
      <c r="E18" s="129">
        <v>43608.128770000068</v>
      </c>
      <c r="F18" s="427">
        <v>14.240982080262926</v>
      </c>
      <c r="G18" s="41"/>
      <c r="H18" s="81"/>
      <c r="I18" s="81"/>
      <c r="J18" s="81"/>
      <c r="K18" s="81"/>
      <c r="L18" s="274"/>
      <c r="M18" s="238" t="s">
        <v>616</v>
      </c>
      <c r="N18" s="81" t="s">
        <v>617</v>
      </c>
    </row>
    <row r="19" spans="1:14" s="126" customFormat="1" ht="13.15">
      <c r="A19" s="41"/>
      <c r="B19" s="248" t="str">
        <f>IF(Index!$AJ$5=1,'3.2 Fee_income'!N19,M19)</f>
        <v xml:space="preserve">      Gestión de activos</v>
      </c>
      <c r="C19" s="129">
        <v>248919.36023999998</v>
      </c>
      <c r="D19" s="129">
        <v>212143.27518</v>
      </c>
      <c r="E19" s="129">
        <v>36776.085059999983</v>
      </c>
      <c r="F19" s="427">
        <v>17.3354941507319</v>
      </c>
      <c r="G19" s="41"/>
      <c r="H19" s="81"/>
      <c r="I19" s="81"/>
      <c r="J19" s="81"/>
      <c r="K19" s="81"/>
      <c r="L19" s="274"/>
      <c r="M19" s="238" t="s">
        <v>618</v>
      </c>
      <c r="N19" s="81" t="s">
        <v>619</v>
      </c>
    </row>
    <row r="20" spans="1:14" s="126" customFormat="1" ht="13.15">
      <c r="A20" s="41"/>
      <c r="B20" s="248" t="str">
        <f>IF(Index!$AJ$5=1,'3.2 Fee_income'!N20,M20)</f>
        <v xml:space="preserve">      Seguros y FFPP</v>
      </c>
      <c r="C20" s="129">
        <v>100904.50930000001</v>
      </c>
      <c r="D20" s="129">
        <v>94072.465589999993</v>
      </c>
      <c r="E20" s="129">
        <v>6832.0437100000127</v>
      </c>
      <c r="F20" s="427">
        <v>7.2625328433256948</v>
      </c>
      <c r="G20" s="41"/>
      <c r="H20" s="81"/>
      <c r="I20" s="81"/>
      <c r="J20" s="81"/>
      <c r="K20" s="81"/>
      <c r="L20" s="274"/>
      <c r="M20" s="238" t="s">
        <v>620</v>
      </c>
      <c r="N20" s="81" t="s">
        <v>621</v>
      </c>
    </row>
    <row r="21" spans="1:14" s="126" customFormat="1" ht="13.15">
      <c r="A21" s="41"/>
      <c r="B21" s="350" t="str">
        <f>IF(Index!$AJ$5=1,'3.2 Fee_income'!N21,M21)</f>
        <v>Otras comisiones</v>
      </c>
      <c r="C21" s="271">
        <v>80153.136499999993</v>
      </c>
      <c r="D21" s="271">
        <v>68493.155569999988</v>
      </c>
      <c r="E21" s="271">
        <v>11659.980930000005</v>
      </c>
      <c r="F21" s="428">
        <v>17.023570943644884</v>
      </c>
      <c r="G21" s="302"/>
      <c r="H21" s="81"/>
      <c r="I21" s="81"/>
      <c r="J21" s="81"/>
      <c r="K21" s="81"/>
      <c r="L21" s="274"/>
      <c r="M21" s="238" t="s">
        <v>622</v>
      </c>
      <c r="N21" s="81" t="s">
        <v>623</v>
      </c>
    </row>
    <row r="22" spans="1:14" s="126" customFormat="1" ht="13.15">
      <c r="A22" s="41"/>
      <c r="B22" s="422" t="str">
        <f>IF(Index!$AJ$5=1,'3.2 Fee_income'!N22,M22)</f>
        <v>Total Comisiones Netas</v>
      </c>
      <c r="C22" s="416">
        <v>795053.17544000002</v>
      </c>
      <c r="D22" s="416">
        <v>717067.03928000003</v>
      </c>
      <c r="E22" s="416">
        <v>77986.136160000024</v>
      </c>
      <c r="F22" s="417">
        <v>10.875710622301806</v>
      </c>
      <c r="G22" s="41"/>
      <c r="H22" s="81"/>
      <c r="I22" s="81"/>
      <c r="J22" s="81"/>
      <c r="K22" s="81"/>
      <c r="L22" s="274"/>
      <c r="M22" s="216" t="s">
        <v>624</v>
      </c>
      <c r="N22" s="155" t="s">
        <v>625</v>
      </c>
    </row>
    <row r="23" spans="1:14" s="126" customFormat="1" ht="13.15">
      <c r="A23" s="41"/>
      <c r="B23" s="41"/>
      <c r="C23" s="41"/>
      <c r="D23" s="41"/>
      <c r="E23" s="41"/>
      <c r="F23" s="41"/>
      <c r="G23" s="41"/>
      <c r="H23" s="81"/>
      <c r="I23" s="81"/>
      <c r="J23" s="81"/>
      <c r="K23" s="81"/>
      <c r="L23" s="274"/>
      <c r="M23" s="238"/>
      <c r="N23" s="81"/>
    </row>
    <row r="24" spans="1:14" s="126" customFormat="1" ht="13.15">
      <c r="A24" s="41"/>
      <c r="B24" s="41"/>
      <c r="C24" s="41"/>
      <c r="D24" s="41"/>
      <c r="E24" s="41"/>
      <c r="F24" s="41"/>
      <c r="G24" s="41"/>
      <c r="H24" s="81"/>
      <c r="I24" s="81"/>
      <c r="J24" s="81"/>
      <c r="K24" s="81"/>
      <c r="L24" s="274"/>
      <c r="M24" s="238"/>
      <c r="N24" s="81"/>
    </row>
    <row r="25" spans="1:14" s="126" customFormat="1" ht="13.15">
      <c r="A25" s="41"/>
      <c r="B25" s="323" t="str">
        <f>IF(Index!$AJ$5=1,'3.2 Fee_income'!N25,M25)</f>
        <v>Comisiones percibidas</v>
      </c>
      <c r="C25" s="374">
        <v>996380.38132999989</v>
      </c>
      <c r="D25" s="374">
        <v>917331.90165000001</v>
      </c>
      <c r="E25" s="374">
        <v>79048.479679999873</v>
      </c>
      <c r="F25" s="409">
        <v>8.6172169023900498</v>
      </c>
      <c r="G25" s="41"/>
      <c r="H25" s="81"/>
      <c r="I25" s="81"/>
      <c r="J25" s="81"/>
      <c r="K25" s="81"/>
      <c r="L25" s="274"/>
      <c r="M25" s="216" t="s">
        <v>596</v>
      </c>
      <c r="N25" s="155" t="s">
        <v>597</v>
      </c>
    </row>
    <row r="26" spans="1:14" s="126" customFormat="1" ht="13.15">
      <c r="A26" s="41"/>
      <c r="B26" s="263" t="str">
        <f>IF(Index!$AJ$5=1,'3.2 Fee_income'!N26,M26)</f>
        <v>Gestión de activos &amp; Brokerage</v>
      </c>
      <c r="C26" s="286">
        <v>537870.00962999987</v>
      </c>
      <c r="D26" s="286">
        <v>470582.09546999994</v>
      </c>
      <c r="E26" s="143">
        <v>67287.914159999928</v>
      </c>
      <c r="F26" s="644">
        <v>14.298868318140165</v>
      </c>
      <c r="G26" s="41"/>
      <c r="H26" s="81"/>
      <c r="I26" s="81"/>
      <c r="J26" s="81"/>
      <c r="K26" s="81"/>
      <c r="L26" s="274"/>
      <c r="M26" s="238" t="s">
        <v>626</v>
      </c>
      <c r="N26" s="238" t="s">
        <v>627</v>
      </c>
    </row>
    <row r="27" spans="1:14" s="126" customFormat="1" ht="13.15">
      <c r="A27" s="41"/>
      <c r="B27" s="248" t="str">
        <f>IF(Index!$AJ$5=1,'3.2 Fee_income'!N27,M27)</f>
        <v>Transaccionales</v>
      </c>
      <c r="C27" s="286">
        <v>391791.26010999997</v>
      </c>
      <c r="D27" s="286">
        <v>384575.12550000008</v>
      </c>
      <c r="E27" s="129">
        <v>7216.1346099998918</v>
      </c>
      <c r="F27" s="427">
        <v>1.8763914074312356</v>
      </c>
      <c r="G27" s="41"/>
      <c r="H27" s="81"/>
      <c r="I27" s="81"/>
      <c r="J27" s="81"/>
      <c r="K27" s="81"/>
      <c r="L27" s="274"/>
      <c r="M27" s="238" t="s">
        <v>628</v>
      </c>
      <c r="N27" s="238" t="s">
        <v>629</v>
      </c>
    </row>
    <row r="28" spans="1:14" s="126" customFormat="1" ht="13.15">
      <c r="A28" s="41"/>
      <c r="B28" s="248" t="str">
        <f>IF(Index!$AJ$5=1,'3.2 Fee_income'!N28,M28)</f>
        <v>Seguros</v>
      </c>
      <c r="C28" s="286">
        <v>66719.11159</v>
      </c>
      <c r="D28" s="286">
        <v>62174.680679999998</v>
      </c>
      <c r="E28" s="129">
        <v>4544.4309100000028</v>
      </c>
      <c r="F28" s="427">
        <v>7.3091342975917035</v>
      </c>
      <c r="G28" s="41"/>
      <c r="H28" s="81"/>
      <c r="I28" s="81"/>
      <c r="J28" s="81"/>
      <c r="K28" s="81"/>
      <c r="L28" s="274"/>
      <c r="M28" s="238" t="s">
        <v>630</v>
      </c>
      <c r="N28" s="238" t="s">
        <v>631</v>
      </c>
    </row>
    <row r="29" spans="1:14" s="126" customFormat="1" ht="13.15">
      <c r="A29" s="41"/>
      <c r="B29" s="41"/>
      <c r="C29" s="603">
        <f>C26+C28+C27-C8</f>
        <v>0</v>
      </c>
      <c r="D29" s="603">
        <f>D26+D28+D27-D8</f>
        <v>0</v>
      </c>
      <c r="E29" s="603">
        <f>E26+E28+E27-E8</f>
        <v>-1.7462298274040222E-10</v>
      </c>
      <c r="F29" s="603"/>
      <c r="G29" s="41"/>
      <c r="H29" s="81"/>
      <c r="I29" s="81"/>
      <c r="J29" s="81"/>
      <c r="K29" s="81"/>
      <c r="L29" s="274"/>
      <c r="M29" s="238"/>
      <c r="N29" s="81"/>
    </row>
    <row r="30" spans="1:14" s="126" customFormat="1" ht="13.15">
      <c r="A30" s="41"/>
      <c r="B30" s="41"/>
      <c r="C30" s="303"/>
      <c r="D30" s="303"/>
      <c r="E30" s="41"/>
      <c r="F30" s="41"/>
      <c r="G30" s="41"/>
      <c r="H30" s="280"/>
      <c r="I30" s="280"/>
      <c r="J30" s="280"/>
      <c r="K30" s="280"/>
      <c r="L30" s="146"/>
      <c r="M30" s="238"/>
      <c r="N30" s="81"/>
    </row>
    <row r="31" spans="1:14" s="126" customFormat="1" ht="13.15">
      <c r="A31" s="41"/>
      <c r="B31" s="41"/>
      <c r="C31" s="303"/>
      <c r="D31" s="303"/>
      <c r="E31" s="41"/>
      <c r="F31" s="41"/>
      <c r="G31" s="41"/>
      <c r="H31" s="280"/>
      <c r="I31" s="280"/>
      <c r="J31" s="280"/>
      <c r="K31" s="280"/>
      <c r="L31" s="146"/>
      <c r="M31" s="238"/>
      <c r="N31" s="81"/>
    </row>
    <row r="32" spans="1:14" s="126" customFormat="1" ht="19.149999999999999">
      <c r="A32" s="41"/>
      <c r="B32" s="287" t="str">
        <f>IF(Index!$AJ$5=1,'3.2 Fee_income'!N32,M32)</f>
        <v>COMISIONES TRIMESTRALES</v>
      </c>
      <c r="C32" s="303"/>
      <c r="D32" s="303"/>
      <c r="E32" s="41"/>
      <c r="F32" s="41"/>
      <c r="G32" s="41"/>
      <c r="H32" s="280"/>
      <c r="I32" s="280"/>
      <c r="J32" s="280"/>
      <c r="K32" s="280"/>
      <c r="L32" s="146"/>
      <c r="M32" s="288" t="s">
        <v>632</v>
      </c>
      <c r="N32" s="288" t="s">
        <v>633</v>
      </c>
    </row>
    <row r="33" spans="1:16" s="126" customFormat="1" ht="13.15">
      <c r="A33" s="41"/>
      <c r="B33" s="145"/>
      <c r="C33" s="194"/>
      <c r="D33" s="194"/>
      <c r="E33" s="674"/>
      <c r="F33" s="669"/>
      <c r="G33" s="41"/>
      <c r="H33" s="674" t="s">
        <v>571</v>
      </c>
      <c r="I33" s="669"/>
      <c r="J33" s="280"/>
      <c r="K33" s="280"/>
      <c r="L33" s="146"/>
      <c r="M33" s="238"/>
      <c r="N33" s="81"/>
    </row>
    <row r="34" spans="1:16" s="126" customFormat="1" thickBot="1">
      <c r="A34" s="41"/>
      <c r="B34" s="240" t="str">
        <f>IF(Index!$AJ$5=1,'3.2 Fee_income'!N34,M34)</f>
        <v>Miles de Euros</v>
      </c>
      <c r="C34" s="497" t="str">
        <f>IF(Index!$AJ$5=1,'3.2 Fee_income'!N55,M55)</f>
        <v>4T25</v>
      </c>
      <c r="D34" s="497" t="str">
        <f>IF(Index!$AJ$5=1,'3.2 Fee_income'!N56,M56)</f>
        <v>3T25</v>
      </c>
      <c r="E34" s="497" t="str">
        <f>IF(Index!$AJ$5=1,'3.2 Fee_income'!N57,M57)</f>
        <v>2T25</v>
      </c>
      <c r="F34" s="497" t="str">
        <f>IF(Index!$AJ$5=1,'3.2 Fee_income'!N58,M58)</f>
        <v>1T25</v>
      </c>
      <c r="G34" s="497" t="str">
        <f>IF(Index!$AJ$5=1,'3.2 Fee_income'!N59,M59)</f>
        <v>4T24</v>
      </c>
      <c r="H34" s="497" t="str">
        <f>IF(Index!$AJ$5=1,'3.2 Fee_income'!N60,M60)</f>
        <v>4T25/4T24</v>
      </c>
      <c r="I34" s="497" t="str">
        <f>IF(Index!$AJ$5=1,'3.2 Fee_income'!N61,M61)</f>
        <v>4T25/3T25</v>
      </c>
      <c r="J34" s="280"/>
      <c r="K34" s="280"/>
      <c r="L34" s="146"/>
      <c r="M34" s="216" t="s">
        <v>162</v>
      </c>
      <c r="N34" s="155" t="s">
        <v>163</v>
      </c>
    </row>
    <row r="35" spans="1:16" s="126" customFormat="1" ht="13.15">
      <c r="A35" s="41"/>
      <c r="B35" s="323" t="str">
        <f>IF(Index!$AJ$5=1,'3.2 Fee_income'!N35,M35)</f>
        <v>Comisiones pagadas</v>
      </c>
      <c r="C35" s="429">
        <v>56357.814549999966</v>
      </c>
      <c r="D35" s="429">
        <v>50859.096449999997</v>
      </c>
      <c r="E35" s="429">
        <v>47968.936270000006</v>
      </c>
      <c r="F35" s="429">
        <v>46141.358619999999</v>
      </c>
      <c r="G35" s="429">
        <v>53874.592460000014</v>
      </c>
      <c r="H35" s="574">
        <v>4.6092638043501806</v>
      </c>
      <c r="I35" s="574">
        <v>10.811670839268261</v>
      </c>
      <c r="J35" s="500"/>
      <c r="K35" s="280"/>
      <c r="L35" s="146"/>
      <c r="M35" s="216" t="s">
        <v>594</v>
      </c>
      <c r="N35" s="155" t="s">
        <v>595</v>
      </c>
    </row>
    <row r="36" spans="1:16" s="126" customFormat="1" ht="13.15">
      <c r="B36" s="41"/>
      <c r="C36" s="41"/>
      <c r="D36" s="41"/>
      <c r="E36" s="41"/>
      <c r="F36" s="41"/>
      <c r="G36" s="41"/>
      <c r="H36" s="575"/>
      <c r="I36" s="575"/>
      <c r="J36" s="500"/>
      <c r="K36" s="280"/>
      <c r="L36" s="146"/>
      <c r="M36" s="238"/>
      <c r="N36" s="81"/>
    </row>
    <row r="37" spans="1:16" s="126" customFormat="1" ht="13.15">
      <c r="B37" s="323" t="str">
        <f>IF(Index!$AJ$5=1,'3.2 Fee_income'!N37,M37)</f>
        <v>Comisiones percibidas</v>
      </c>
      <c r="C37" s="430">
        <v>274834.42298999999</v>
      </c>
      <c r="D37" s="430">
        <v>247292.45694000003</v>
      </c>
      <c r="E37" s="430">
        <v>240043.22201999996</v>
      </c>
      <c r="F37" s="430">
        <v>234210.27937999999</v>
      </c>
      <c r="G37" s="430">
        <v>249840.67012000002</v>
      </c>
      <c r="H37" s="576">
        <v>10.003876813969203</v>
      </c>
      <c r="I37" s="576">
        <v>11.137406450162125</v>
      </c>
      <c r="J37" s="500"/>
      <c r="K37" s="280"/>
      <c r="L37" s="146"/>
      <c r="M37" s="216" t="s">
        <v>596</v>
      </c>
      <c r="N37" s="155" t="s">
        <v>597</v>
      </c>
    </row>
    <row r="38" spans="1:16" s="126" customFormat="1" ht="13.15">
      <c r="B38" s="263" t="str">
        <f>IF(Index!$AJ$5=1,'3.2 Fee_income'!N38,M38)</f>
        <v>Por avales y créditos documentarios</v>
      </c>
      <c r="C38" s="431">
        <v>17353.359390000009</v>
      </c>
      <c r="D38" s="431">
        <v>16253.193039999998</v>
      </c>
      <c r="E38" s="431">
        <v>16714.092739999996</v>
      </c>
      <c r="F38" s="431">
        <v>16463.495910000001</v>
      </c>
      <c r="G38" s="431">
        <v>17117.595410000002</v>
      </c>
      <c r="H38" s="577">
        <v>1.3773195028448624</v>
      </c>
      <c r="I38" s="577">
        <v>6.7689244032999598</v>
      </c>
      <c r="J38" s="500"/>
      <c r="K38" s="280"/>
      <c r="L38" s="146"/>
      <c r="M38" s="238" t="s">
        <v>598</v>
      </c>
      <c r="N38" s="81" t="s">
        <v>599</v>
      </c>
    </row>
    <row r="39" spans="1:16" s="126" customFormat="1" ht="13.15">
      <c r="B39" s="248" t="str">
        <f>IF(Index!$AJ$5=1,'3.2 Fee_income'!N39,M39)</f>
        <v>Por cambio de divisas y billetes de bancos extranjeros</v>
      </c>
      <c r="C39" s="207">
        <v>22973.613890000004</v>
      </c>
      <c r="D39" s="207">
        <v>23420.921679999996</v>
      </c>
      <c r="E39" s="207">
        <v>22584.906330000002</v>
      </c>
      <c r="F39" s="207">
        <v>23409.684870000001</v>
      </c>
      <c r="G39" s="207">
        <v>24725.708470000005</v>
      </c>
      <c r="H39" s="578">
        <v>-7.0861248814198312</v>
      </c>
      <c r="I39" s="578">
        <v>-1.9098641638085685</v>
      </c>
      <c r="J39" s="500"/>
      <c r="K39" s="280"/>
      <c r="L39" s="146"/>
      <c r="M39" s="238" t="s">
        <v>600</v>
      </c>
      <c r="N39" s="81" t="s">
        <v>601</v>
      </c>
    </row>
    <row r="40" spans="1:16" s="126" customFormat="1" ht="13.15">
      <c r="B40" s="248" t="str">
        <f>IF(Index!$AJ$5=1,'3.2 Fee_income'!N40,M40)</f>
        <v>Por compromisos contingentes</v>
      </c>
      <c r="C40" s="207">
        <v>5648.756129999997</v>
      </c>
      <c r="D40" s="207">
        <v>5631.5634500000006</v>
      </c>
      <c r="E40" s="207">
        <v>5532.4558000000006</v>
      </c>
      <c r="F40" s="207">
        <v>5761.6117800000002</v>
      </c>
      <c r="G40" s="207">
        <v>5520.5723600000019</v>
      </c>
      <c r="H40" s="578">
        <v>2.3219289892614512</v>
      </c>
      <c r="I40" s="578">
        <v>0.30529141956123163</v>
      </c>
      <c r="J40" s="500"/>
      <c r="K40" s="280"/>
      <c r="L40" s="146"/>
      <c r="M40" s="238" t="s">
        <v>602</v>
      </c>
      <c r="N40" s="81" t="s">
        <v>603</v>
      </c>
    </row>
    <row r="41" spans="1:16" s="126" customFormat="1" ht="13.15">
      <c r="B41" s="248" t="str">
        <f>IF(Index!$AJ$5=1,'3.2 Fee_income'!N41,M41)</f>
        <v>Por cobros y pagos</v>
      </c>
      <c r="C41" s="207">
        <v>50650.43779000004</v>
      </c>
      <c r="D41" s="207">
        <v>51479.316199999987</v>
      </c>
      <c r="E41" s="207">
        <v>50002.345320000008</v>
      </c>
      <c r="F41" s="207">
        <v>46214.99927</v>
      </c>
      <c r="G41" s="207">
        <v>49622.230670000019</v>
      </c>
      <c r="H41" s="578">
        <v>2.07206952633357</v>
      </c>
      <c r="I41" s="578">
        <v>-1.6101193084611074</v>
      </c>
      <c r="J41" s="500"/>
      <c r="K41" s="280"/>
      <c r="L41" s="146"/>
      <c r="M41" s="238" t="s">
        <v>604</v>
      </c>
      <c r="N41" s="81" t="s">
        <v>605</v>
      </c>
    </row>
    <row r="42" spans="1:16" s="126" customFormat="1" ht="13.15">
      <c r="B42" s="248" t="str">
        <f>IF(Index!$AJ$5=1,'3.2 Fee_income'!N42,M42)</f>
        <v>Por servicio de valores</v>
      </c>
      <c r="C42" s="207">
        <v>48726.481939999991</v>
      </c>
      <c r="D42" s="207">
        <v>45670.531819999997</v>
      </c>
      <c r="E42" s="207">
        <v>46550.02276</v>
      </c>
      <c r="F42" s="207">
        <v>45361.585180000002</v>
      </c>
      <c r="G42" s="207">
        <v>47403.235149999993</v>
      </c>
      <c r="H42" s="578">
        <v>2.791469370841027</v>
      </c>
      <c r="I42" s="578">
        <v>6.6912952361586804</v>
      </c>
      <c r="J42" s="500"/>
      <c r="K42" s="280"/>
      <c r="L42" s="146"/>
      <c r="M42" s="238" t="s">
        <v>606</v>
      </c>
      <c r="N42" s="81" t="s">
        <v>607</v>
      </c>
    </row>
    <row r="43" spans="1:16" s="126" customFormat="1" ht="13.15">
      <c r="B43" s="248" t="str">
        <f>IF(Index!$AJ$5=1,'3.2 Fee_income'!N43,M43)</f>
        <v xml:space="preserve">        Aseguramiento y colocación de valores</v>
      </c>
      <c r="C43" s="207">
        <v>9544.2170000000006</v>
      </c>
      <c r="D43" s="207">
        <v>8348.0097600000008</v>
      </c>
      <c r="E43" s="207">
        <v>10874.550360000001</v>
      </c>
      <c r="F43" s="207">
        <v>8523.9471999999987</v>
      </c>
      <c r="G43" s="207">
        <v>11044.60612</v>
      </c>
      <c r="H43" s="578">
        <v>-13.584813289837808</v>
      </c>
      <c r="I43" s="578">
        <v>14.329250616496639</v>
      </c>
      <c r="J43" s="500"/>
      <c r="K43" s="280"/>
      <c r="L43" s="146"/>
      <c r="M43" s="238" t="s">
        <v>634</v>
      </c>
      <c r="N43" s="81" t="s">
        <v>593</v>
      </c>
    </row>
    <row r="44" spans="1:16" s="126" customFormat="1" ht="13.15">
      <c r="B44" s="248" t="str">
        <f>IF(Index!$AJ$5=1,'3.2 Fee_income'!N44,M44)</f>
        <v xml:space="preserve">        Compraventa valores</v>
      </c>
      <c r="C44" s="207">
        <v>11975.232309999989</v>
      </c>
      <c r="D44" s="207">
        <v>11886.525410000006</v>
      </c>
      <c r="E44" s="207">
        <v>11146.388340000001</v>
      </c>
      <c r="F44" s="207">
        <v>12491.16534</v>
      </c>
      <c r="G44" s="207">
        <v>11093.478419999996</v>
      </c>
      <c r="H44" s="578">
        <v>7.9483986592547318</v>
      </c>
      <c r="I44" s="578">
        <v>0.74628116241062925</v>
      </c>
      <c r="J44" s="500"/>
      <c r="K44" s="280"/>
      <c r="L44" s="146"/>
      <c r="M44" s="238" t="s">
        <v>635</v>
      </c>
      <c r="N44" s="81" t="s">
        <v>636</v>
      </c>
      <c r="O44" s="146"/>
      <c r="P44" s="146"/>
    </row>
    <row r="45" spans="1:16" s="126" customFormat="1" ht="13.15">
      <c r="B45" s="248" t="str">
        <f>IF(Index!$AJ$5=1,'3.2 Fee_income'!N45,M45)</f>
        <v xml:space="preserve">        Administración y custodia de valores</v>
      </c>
      <c r="C45" s="207">
        <v>16972.297350000001</v>
      </c>
      <c r="D45" s="207">
        <v>16108.298319999996</v>
      </c>
      <c r="E45" s="207">
        <v>16172.844640000001</v>
      </c>
      <c r="F45" s="207">
        <v>15973.57222</v>
      </c>
      <c r="G45" s="207">
        <v>15154.075599999989</v>
      </c>
      <c r="H45" s="578">
        <v>11.998235972902318</v>
      </c>
      <c r="I45" s="578">
        <v>5.3636890305617628</v>
      </c>
      <c r="J45" s="500"/>
      <c r="K45" s="280"/>
      <c r="L45" s="146"/>
      <c r="M45" s="238" t="s">
        <v>637</v>
      </c>
      <c r="N45" s="81" t="s">
        <v>638</v>
      </c>
      <c r="O45" s="146"/>
      <c r="P45" s="146"/>
    </row>
    <row r="46" spans="1:16" s="126" customFormat="1" ht="13.15">
      <c r="B46" s="248" t="str">
        <f>IF(Index!$AJ$5=1,'3.2 Fee_income'!N46,M46)</f>
        <v xml:space="preserve">        Gestión de patrimonio</v>
      </c>
      <c r="C46" s="207">
        <v>10234.735279999999</v>
      </c>
      <c r="D46" s="207">
        <v>9327.6983300000047</v>
      </c>
      <c r="E46" s="207">
        <v>8356.2394199999999</v>
      </c>
      <c r="F46" s="207">
        <v>8372.9004199999999</v>
      </c>
      <c r="G46" s="207">
        <v>10111.07501</v>
      </c>
      <c r="H46" s="578">
        <v>1.2230180260525878</v>
      </c>
      <c r="I46" s="578">
        <v>9.7241239790394651</v>
      </c>
      <c r="J46" s="500"/>
      <c r="K46" s="280"/>
      <c r="L46" s="146"/>
      <c r="M46" s="238" t="s">
        <v>639</v>
      </c>
      <c r="N46" s="81" t="s">
        <v>640</v>
      </c>
      <c r="O46" s="146"/>
      <c r="P46" s="146"/>
    </row>
    <row r="47" spans="1:16" s="126" customFormat="1" ht="13.15">
      <c r="B47" s="248" t="str">
        <f>IF(Index!$AJ$5=1,'3.2 Fee_income'!N47,M47)</f>
        <v>Por comercialización de productos financieros no bancarios</v>
      </c>
      <c r="C47" s="207">
        <v>94884.732590000101</v>
      </c>
      <c r="D47" s="207">
        <v>87769.937289999987</v>
      </c>
      <c r="E47" s="207">
        <v>82170.581399999981</v>
      </c>
      <c r="F47" s="207">
        <v>84998.618260000003</v>
      </c>
      <c r="G47" s="207">
        <v>85566.010359999986</v>
      </c>
      <c r="H47" s="578">
        <v>10.890682165492656</v>
      </c>
      <c r="I47" s="578">
        <v>8.1061870609433999</v>
      </c>
      <c r="J47" s="500"/>
      <c r="K47" s="280"/>
      <c r="L47" s="146"/>
      <c r="M47" s="238" t="s">
        <v>616</v>
      </c>
      <c r="N47" s="81" t="s">
        <v>617</v>
      </c>
      <c r="O47" s="146"/>
      <c r="P47" s="146"/>
    </row>
    <row r="48" spans="1:16" s="126" customFormat="1" ht="13.15">
      <c r="B48" s="248" t="str">
        <f>IF(Index!$AJ$5=1,'3.2 Fee_income'!N48,M48)</f>
        <v xml:space="preserve">        Gestión de activos</v>
      </c>
      <c r="C48" s="207">
        <v>68599.237760000018</v>
      </c>
      <c r="D48" s="207">
        <v>62542.90656999997</v>
      </c>
      <c r="E48" s="207">
        <v>57116.540019999993</v>
      </c>
      <c r="F48" s="207">
        <v>60660.675890000006</v>
      </c>
      <c r="G48" s="207">
        <v>61275.354569999996</v>
      </c>
      <c r="H48" s="578">
        <v>11.952412583159081</v>
      </c>
      <c r="I48" s="578">
        <v>9.6834821439288454</v>
      </c>
      <c r="J48" s="500"/>
      <c r="K48" s="280"/>
      <c r="L48" s="146"/>
      <c r="M48" s="238" t="s">
        <v>618</v>
      </c>
      <c r="N48" s="81" t="s">
        <v>641</v>
      </c>
      <c r="O48" s="146"/>
      <c r="P48" s="146"/>
    </row>
    <row r="49" spans="2:16" s="126" customFormat="1" ht="13.15">
      <c r="B49" s="248" t="str">
        <f>IF(Index!$AJ$5=1,'3.2 Fee_income'!N49,M49)</f>
        <v xml:space="preserve">        Seguros y FFPP</v>
      </c>
      <c r="C49" s="207">
        <v>26285.49483</v>
      </c>
      <c r="D49" s="207">
        <v>25227.030720000013</v>
      </c>
      <c r="E49" s="207">
        <v>25054.041379999999</v>
      </c>
      <c r="F49" s="207">
        <v>24337.942370000001</v>
      </c>
      <c r="G49" s="207">
        <v>24290.65578999999</v>
      </c>
      <c r="H49" s="578">
        <v>8.2123721040962909</v>
      </c>
      <c r="I49" s="578">
        <v>4.19575383939591</v>
      </c>
      <c r="J49" s="500"/>
      <c r="K49" s="280"/>
      <c r="L49" s="146"/>
      <c r="M49" s="238" t="s">
        <v>620</v>
      </c>
      <c r="N49" s="81" t="s">
        <v>642</v>
      </c>
      <c r="O49" s="146"/>
      <c r="P49" s="146"/>
    </row>
    <row r="50" spans="2:16" s="126" customFormat="1" ht="13.15">
      <c r="B50" s="320" t="str">
        <f>IF(Index!$AJ$5=1,'3.2 Fee_income'!N50,M50)</f>
        <v>Otras comisiones</v>
      </c>
      <c r="C50" s="208">
        <v>34597.041259999991</v>
      </c>
      <c r="D50" s="208">
        <v>17066.993459999998</v>
      </c>
      <c r="E50" s="208">
        <v>16488.817670000004</v>
      </c>
      <c r="F50" s="208">
        <v>12000.284109999999</v>
      </c>
      <c r="G50" s="208">
        <v>19885.317699999992</v>
      </c>
      <c r="H50" s="495">
        <v>73.982843935151237</v>
      </c>
      <c r="I50" s="495">
        <v>102.71315707177868</v>
      </c>
      <c r="J50" s="500"/>
      <c r="K50" s="280"/>
      <c r="L50" s="146"/>
      <c r="M50" s="238" t="s">
        <v>622</v>
      </c>
      <c r="N50" s="81" t="s">
        <v>623</v>
      </c>
      <c r="O50" s="146"/>
      <c r="P50" s="146"/>
    </row>
    <row r="51" spans="2:16" s="126" customFormat="1" ht="13.15">
      <c r="B51" s="422" t="str">
        <f>IF(Index!$AJ$5=1,'3.2 Fee_income'!N51,M51)</f>
        <v>Total Comisiones Netas</v>
      </c>
      <c r="C51" s="432">
        <v>218476.60843999998</v>
      </c>
      <c r="D51" s="432">
        <v>196433.36049000011</v>
      </c>
      <c r="E51" s="432">
        <v>192074.28574999992</v>
      </c>
      <c r="F51" s="432">
        <v>188068.92076000001</v>
      </c>
      <c r="G51" s="432">
        <v>195966.07766000001</v>
      </c>
      <c r="H51" s="579">
        <v>11.486952766925103</v>
      </c>
      <c r="I51" s="579">
        <v>11.221743544484154</v>
      </c>
      <c r="J51" s="500"/>
      <c r="K51" s="280"/>
      <c r="L51" s="146"/>
      <c r="M51" s="216" t="s">
        <v>624</v>
      </c>
      <c r="N51" s="155" t="s">
        <v>625</v>
      </c>
      <c r="O51" s="146"/>
      <c r="P51" s="146"/>
    </row>
    <row r="52" spans="2:16" s="126" customFormat="1" ht="13.15">
      <c r="H52" s="146"/>
      <c r="I52" s="146"/>
      <c r="J52" s="146"/>
      <c r="K52" s="280"/>
      <c r="L52" s="146"/>
      <c r="M52" s="238"/>
      <c r="N52" s="274"/>
      <c r="O52" s="146"/>
      <c r="P52" s="146"/>
    </row>
    <row r="53" spans="2:16" s="126" customFormat="1" ht="13.15">
      <c r="H53" s="146"/>
      <c r="I53" s="146"/>
      <c r="J53" s="146"/>
      <c r="K53" s="280"/>
      <c r="L53" s="146"/>
      <c r="M53" s="238"/>
      <c r="N53" s="274"/>
      <c r="O53" s="146"/>
      <c r="P53" s="146"/>
    </row>
    <row r="54" spans="2:16" s="126" customFormat="1" ht="13.15">
      <c r="B54" s="323" t="str">
        <f>IF(Index!$AJ$5=1,'3.2 Fee_income'!N54,M54)</f>
        <v>Comisiones percibidas</v>
      </c>
      <c r="C54" s="430">
        <v>274834.42298999993</v>
      </c>
      <c r="D54" s="430">
        <v>247292.45693999995</v>
      </c>
      <c r="E54" s="430">
        <v>240043.22201999999</v>
      </c>
      <c r="F54" s="430">
        <v>234210.27938000002</v>
      </c>
      <c r="G54" s="430">
        <v>249840.67012000017</v>
      </c>
      <c r="H54" s="576">
        <v>10.003876813969116</v>
      </c>
      <c r="I54" s="576">
        <v>11.137406450162139</v>
      </c>
      <c r="J54" s="146"/>
      <c r="K54" s="280"/>
      <c r="L54" s="146"/>
      <c r="M54" s="216" t="s">
        <v>596</v>
      </c>
      <c r="N54" s="155" t="s">
        <v>597</v>
      </c>
      <c r="O54" s="146"/>
      <c r="P54" s="146"/>
    </row>
    <row r="55" spans="2:16" s="126" customFormat="1" ht="13.15">
      <c r="B55" s="248" t="str">
        <f>IF(Index!$AJ$5=1,N62,M62)</f>
        <v>Gestión de activos &amp; Brokerage</v>
      </c>
      <c r="C55" s="286">
        <v>157336.04824999988</v>
      </c>
      <c r="D55" s="286">
        <v>131465.26899000001</v>
      </c>
      <c r="E55" s="286">
        <v>125405.49053999997</v>
      </c>
      <c r="F55" s="286">
        <v>123663.20185</v>
      </c>
      <c r="G55" s="286">
        <v>134141.65985000005</v>
      </c>
      <c r="H55" s="578">
        <v>17.290965704417449</v>
      </c>
      <c r="I55" s="578">
        <v>19.678793843237596</v>
      </c>
      <c r="J55" s="146"/>
      <c r="K55" s="280"/>
      <c r="L55" s="146"/>
      <c r="M55" s="216" t="s">
        <v>577</v>
      </c>
      <c r="N55" s="216" t="s">
        <v>578</v>
      </c>
      <c r="O55" s="146"/>
      <c r="P55" s="146"/>
    </row>
    <row r="56" spans="2:16" s="126" customFormat="1" ht="13.15">
      <c r="B56" s="248" t="str">
        <f>IF(Index!$AJ$5=1,N63,M63)</f>
        <v>Transaccionales</v>
      </c>
      <c r="C56" s="286">
        <v>100248.16393000007</v>
      </c>
      <c r="D56" s="286">
        <v>99456.066329999914</v>
      </c>
      <c r="E56" s="286">
        <v>97738.372140000021</v>
      </c>
      <c r="F56" s="286">
        <v>94348.657709999999</v>
      </c>
      <c r="G56" s="286">
        <v>99823.693080000114</v>
      </c>
      <c r="H56" s="578">
        <v>0.42522054324295266</v>
      </c>
      <c r="I56" s="578">
        <v>0.79642964901903179</v>
      </c>
      <c r="J56" s="146"/>
      <c r="K56" s="280"/>
      <c r="L56" s="146"/>
      <c r="M56" s="216" t="s">
        <v>579</v>
      </c>
      <c r="N56" s="216" t="s">
        <v>580</v>
      </c>
      <c r="O56" s="146"/>
      <c r="P56" s="146"/>
    </row>
    <row r="57" spans="2:16" s="126" customFormat="1" ht="13.15">
      <c r="B57" s="248" t="str">
        <f>IF(Index!$AJ$5=1,N64,M64)</f>
        <v>Seguros</v>
      </c>
      <c r="C57" s="286">
        <v>17250.210809999997</v>
      </c>
      <c r="D57" s="286">
        <v>16371.121620000007</v>
      </c>
      <c r="E57" s="286">
        <v>16899.359339999995</v>
      </c>
      <c r="F57" s="286">
        <v>16198.419820000001</v>
      </c>
      <c r="G57" s="286">
        <v>15875.317189999994</v>
      </c>
      <c r="H57" s="578">
        <v>8.6605741702349128</v>
      </c>
      <c r="I57" s="578">
        <v>5.3697554169168118</v>
      </c>
      <c r="J57" s="146"/>
      <c r="K57" s="280"/>
      <c r="L57" s="146"/>
      <c r="M57" s="216" t="s">
        <v>581</v>
      </c>
      <c r="N57" s="216" t="s">
        <v>582</v>
      </c>
      <c r="O57" s="146"/>
      <c r="P57" s="146"/>
    </row>
    <row r="58" spans="2:16" s="126" customFormat="1" ht="13.15">
      <c r="H58" s="146"/>
      <c r="I58" s="146"/>
      <c r="J58" s="146"/>
      <c r="K58" s="146"/>
      <c r="L58" s="146"/>
      <c r="M58" s="216" t="s">
        <v>583</v>
      </c>
      <c r="N58" s="216" t="s">
        <v>584</v>
      </c>
      <c r="O58" s="146"/>
      <c r="P58" s="146"/>
    </row>
    <row r="59" spans="2:16" s="126" customFormat="1" ht="13.15">
      <c r="C59" s="286"/>
      <c r="D59" s="286"/>
      <c r="E59" s="286"/>
      <c r="F59" s="286"/>
      <c r="G59" s="286"/>
      <c r="H59" s="286"/>
      <c r="I59" s="286"/>
      <c r="J59" s="146"/>
      <c r="K59" s="146"/>
      <c r="L59" s="146"/>
      <c r="M59" s="216" t="s">
        <v>585</v>
      </c>
      <c r="N59" s="216" t="s">
        <v>586</v>
      </c>
      <c r="O59" s="146"/>
      <c r="P59" s="146"/>
    </row>
    <row r="60" spans="2:16" s="126" customFormat="1" ht="13.15">
      <c r="D60" s="146"/>
      <c r="E60" s="146"/>
      <c r="H60" s="146"/>
      <c r="I60" s="146"/>
      <c r="J60" s="146"/>
      <c r="K60" s="146"/>
      <c r="L60" s="146"/>
      <c r="M60" s="216" t="s">
        <v>587</v>
      </c>
      <c r="N60" s="216" t="s">
        <v>588</v>
      </c>
      <c r="O60" s="146"/>
      <c r="P60" s="146"/>
    </row>
    <row r="61" spans="2:16" s="126" customFormat="1" ht="13.15">
      <c r="C61" s="603"/>
      <c r="D61" s="286"/>
      <c r="E61" s="286"/>
      <c r="H61" s="146"/>
      <c r="I61" s="146"/>
      <c r="J61" s="146"/>
      <c r="K61" s="146"/>
      <c r="L61" s="146"/>
      <c r="M61" s="216" t="s">
        <v>589</v>
      </c>
      <c r="N61" s="216" t="s">
        <v>590</v>
      </c>
      <c r="O61" s="146"/>
      <c r="P61" s="146"/>
    </row>
    <row r="62" spans="2:16" ht="13.15">
      <c r="C62" s="603">
        <v>391791.26010999997</v>
      </c>
      <c r="D62" s="286"/>
      <c r="E62" s="286"/>
      <c r="M62" s="238" t="s">
        <v>626</v>
      </c>
      <c r="N62" s="238" t="s">
        <v>627</v>
      </c>
      <c r="O62" s="491"/>
      <c r="P62" s="491"/>
    </row>
    <row r="63" spans="2:16" ht="13.15">
      <c r="C63" s="603">
        <v>66719.11159</v>
      </c>
      <c r="D63" s="286"/>
      <c r="E63" s="286"/>
      <c r="M63" s="238" t="s">
        <v>628</v>
      </c>
      <c r="N63" s="238" t="s">
        <v>629</v>
      </c>
      <c r="O63" s="491"/>
      <c r="P63" s="491"/>
    </row>
    <row r="64" spans="2:16" ht="13.15">
      <c r="C64" s="146"/>
      <c r="D64" s="146"/>
      <c r="E64" s="491"/>
      <c r="M64" s="238" t="s">
        <v>630</v>
      </c>
      <c r="N64" s="238" t="s">
        <v>631</v>
      </c>
      <c r="O64" s="491"/>
      <c r="P64" s="491"/>
    </row>
    <row r="65" spans="3:16">
      <c r="C65" s="286"/>
      <c r="D65" s="286"/>
      <c r="E65" s="286"/>
      <c r="G65" s="605"/>
      <c r="H65" s="606"/>
      <c r="O65" s="491"/>
      <c r="P65" s="491"/>
    </row>
    <row r="66" spans="3:16">
      <c r="C66" s="286"/>
      <c r="D66" s="286"/>
      <c r="E66" s="286"/>
      <c r="G66" s="605"/>
      <c r="H66" s="606"/>
    </row>
    <row r="67" spans="3:16">
      <c r="C67" s="286"/>
      <c r="D67" s="286"/>
      <c r="E67" s="286"/>
      <c r="G67" s="605"/>
      <c r="H67" s="606"/>
    </row>
    <row r="69" spans="3:16">
      <c r="E69" s="286"/>
    </row>
  </sheetData>
  <mergeCells count="4">
    <mergeCell ref="E2:F2"/>
    <mergeCell ref="E4:F4"/>
    <mergeCell ref="H33:I33"/>
    <mergeCell ref="E33:F33"/>
  </mergeCells>
  <phoneticPr fontId="68" type="noConversion"/>
  <dataValidations count="1">
    <dataValidation type="list" allowBlank="1" sqref="BPT589763:BPT589765 QJT196547:QJT196549 UEF589763:UEF589765 MPH393155:MPH393157 PQB262083:PQB262085 WVD65475:WVD65477 UXX327619:UXX327621 NSV720835:NSV720837 LBX262083:LBX262085 IR393155:IR393157 RDL720835:RDL720837 UOB262083:UOB262085 KSB851907:KSB851909 RNH982979:RNH982981 QJT851907:QJT851909 CTH458691:CTH458693 HHL851907:HHL851909 LVP65475:LVP65477 BZP720835:BZP720837 IBD589763:IBD589765 NSV982979:NSV982981 PGF393155:PGF393157 VRP851907:VRP851909 FAJ196547:FAJ196549 JYJ262083:JYJ262085 BPT982979:BPT982981 AWB917443:AWB917445 SN982979:SN982981 OCR65475:OCR65477 JYJ524227:JYJ524229 UEF982979:UEF982981 QJT786371:QJT786373 BFX589763:BFX589765 GNT131011:GNT131013 SGZ196547:SGZ196549 TUJ6:TUJ8 WBL589763:WBL589765 JYJ6:JYJ8 SN131011:SN131013 BZP589763:BZP589765 SQV131011:SQV131013 JER720835:JER720837 TUJ196547:TUJ196549 QJT524227:QJT524229 SQV458691:SQV458693 AWB327619:AWB327621 AWB851907:AWB851909 OMN458691:OMN458693 QTP262083:QTP262085 FKF982979:FKF982981 TUJ655299:TUJ655301 ACJ458691:ACJ458693 QJT6:QJT8 SGZ262083:SGZ262085 GDX262083:GDX262085 KSB917443:KSB917445 MFL458691:MFL458693 FUB196547:FUB196549 SN524227:SN524229 GXP393155:GXP393157 PGF458691:PGF458693 DWV524227:DWV524229 SN720835:SN720837 NSV458691:NSV458693 OWJ655299:OWJ655301 RNH458691:RNH458693 RDL786371:RDL786373 BPT720835:BPT720837 IR982979:IR982981 AWB6:AWB8 EQN720835:EQN720837 LBX982979:LBX982981 IR458691:IR458693 NSV786371:NSV786373 VHT589763:VHT589765 MFL327619:MFL327621 AWB393155:AWB393157 UXX131011:UXX131013 WVD917443:WVD917445 PZX917443:PZX917445 UOB6:UOB8 RDL131011:RDL131013 LBX196547:LBX196549 HRH458691:HRH458693 UXX589763:UXX589765 KSB524227:KSB524229 OCR393155:OCR393157 BFX65475:BFX65477 PZX720835:PZX720837 LVP262083:LVP262085 SN327619:SN327621 JON393155:JON393157 UOB65475:UOB65477 PQB655299:PQB655301 MFL131011:MFL131013 IBD786371:IBD786373 RXD655299:RXD655301 NSV589763:NSV589765 RDL982979:RDL982981 EQN851907:EQN851909 IUV262083:IUV262085 WBL393155:WBL393157 HHL524227:HHL524229 EQN786371:EQN786373 PZX6:PZX8 LLT262083:LLT262085 EQN196547:EQN196549 LVP851907:LVP851909 QJT982979:QJT982981 PGF982979:PGF982981 UEF786371:UEF786373 HRH982979:HRH982981 KIF393155:KIF393157 DWV655299:DWV655301 SN65475:SN65477 PQB917443:PQB917445 NIZ786371:NIZ786373 IKZ589763:IKZ589765 JYJ393155:JYJ393157 RXD589763:RXD589765 QTP196547:QTP196549 LVP982979:LVP982981 SQV524227:SQV524229 CJL196547:CJL196549 HRH262083:HRH262085 CJL982979:CJL982981 LVP786371:LVP786373 RDL917443:RDL917445 WVD131011:WVD131013 DWV851907:DWV851909 FKF327619:FKF327621 CTH196547:CTH196549 EQN262083:EQN262085 BFX131011:BFX131013 TAR131011:TAR131013 VHT524227:VHT524229 GNT524227:GNT524229 BZP327619:BZP327621 UEF327619:UEF327621 BZP851907:BZP851909 MPH720835:MPH720837 FAJ65475:FAJ65477 WVD6:WVD8 KSB786371:KSB786373 RNH851907:RNH851909 DDD851907:DDD851909 ACJ786371:ACJ786373 MFL196547:MFL196549 LBX851907:LBX851909 IUV982979:IUV982981 UEF458691:UEF458693 EQN327619:EQN327621 AWB524227:AWB524229 TAR393155:TAR393157 GXP65475:GXP65477 TAR851907:TAR851909 NSV327619:NSV327621 OCR262083:OCR262085 KIF589763:KIF589765 IBD131011:IBD131013 TUJ786371:TUJ786373 LBX327619:LBX327621 FKF393155:FKF393157 BFX655299:BFX655301 JER131011:JER131013 GNT851907:GNT851909 JER6:JER8 NSV65475:NSV65477 SGZ720835:SGZ720837 WLH917443:WLH917445 OWJ262083:OWJ262085 AMF917443:AMF917445 GXP131011:GXP131013 FUB589763:FUB589765 SGZ917443:SGZ917445 QTP982979:QTP982981 LBX917443:LBX917445 GDX131011:GDX131013 OWJ589763:OWJ589765 BZP524227:BZP524229 MPH65475:MPH65477 JYJ458691:JYJ458693 EQN524227:EQN524229 PZX327619:PZX327621 KSB65475:KSB65477 RNH196547:RNH196549 TKN851907:TKN851909 RXD786371:RXD786373 PGF524227:PGF524229 IUV524227:IUV524229 SN196547:SN196549 CJL655299:CJL655301 TKN6:TKN8 EGR851907:EGR851909 IUV6:IUV8 AMF786371:AMF786373 EGR6:EGR8 PQB393155:PQB393157 LBX393155:LBX393157 UOB524227:UOB524229 LLT917443:LLT917445 IR720835:IR720837 PGF6:PGF8 PZX65475:PZX65477 VHT131011:VHT131013 VRP720835:VRP720837 RXD720835:RXD720837 LVP6:LVP8 DWV720835:DWV720837 NIZ262083:NIZ262085 TUJ327619:TUJ327621 KIF720835:KIF720837 SN458691:SN458693 FUB524227:FUB524229 DDD458691:DDD458693 MFL851907:MFL851909 RXD982979:RXD982981 WVD851907:WVD851909 IUV196547:IUV196549 QTP524227:QTP524229 VRP393155:VRP393157 MPH917443:MPH917445 UXX851907:UXX851909 RXD262083:RXD262085 VHT6:VHT8 PQB458691:PQB458693 NIZ196547:NIZ196549 PZX786371:PZX786373 MPH196547:MPH196549 IBD851907:IBD851909 RNH327619:RNH327621 SN917443:SN917445 AWB589763:AWB589765 OMN917443:OMN917445 KSB589763:KSB589765 DMZ720835:DMZ720837 DMZ65475:DMZ65477 SGZ327619:SGZ327621 WLH65475:WLH65477 EGR982979:EGR982981 RXD196547:RXD196549 QTP589763:QTP589765 CJL786371:CJL786373 GNT327619:GNT327621 DWV917443:DWV917445 QTP327619:QTP327621 ACJ851907:ACJ851909 SGZ524227:SGZ524229 VHT262083:VHT262085 WLH524227:WLH524229 MFL524227:MFL524229 UOB917443:UOB917445 WLH589763:WLH589765 DWV196547:DWV196549 BPT655299:BPT655301 WLH720835:WLH720837 FKF917443:FKF917445 DDD393155:DDD393157 RNH786371:RNH786373 TUJ262083:TUJ262085 SN393155:SN393157 VRP524227:VRP524229 ACJ655299:ACJ655301 TKN982979:TKN982981 GNT6:GNT8 IBD524227:IBD524229 LLT327619:LLT327621 QJT131011:QJT131013 SQV6:SQV8 LBX720835:LBX720837 UXX6:UXX8 ACJ917443:ACJ917445 SN262083:SN262085 BFX851907:BFX851909 PGF589763:PGF589765 PQB524227:PQB524229 JON589763:JON589765 JER982979:JER982981 IKZ196547:IKZ196549 VHT393155:VHT393157 JON655299:JON655301 FAJ655299:FAJ655301 TKN65475:TKN65477 ACJ982979:ACJ982981 TUJ393155:TUJ393157 IUV131011:IUV131013 WLH131011:WLH131013 BPT262083:BPT262085 BPT131011:BPT131013 LBX655299:LBX655301 BPT917443:BPT917445 DDD589763:DDD589765 JER851907:JER851909 TAR589763:TAR589765 GXP196547:GXP196549 FUB786371:FUB786373 KIF851907:KIF851909 OCR786371:OCR786373 MFL982979:MFL982981 KIF196547:KIF196549 JER65475:JER65477 IR655299:IR655301 RXD393155:RXD393157 OCR524227:OCR524229 IKZ720835:IKZ720837 GXP327619:GXP327621 UOB982979:UOB982981 AMF327619:AMF327621 TKN458691:TKN458693 WVD393155:WVD393157 BZP196547:BZP196549 QJT458691:QJT458693 QJT720835:QJT720837 TAR720835:TAR720837 WBL786371:WBL786373 IBD982979:IBD982981 RDL458691:RDL458693 BZP393155:BZP393157 SGZ786371:SGZ786373 SGZ851907:SGZ851909 SQV982979:SQV982981 OMN982979:OMN982981 WLH786371:WLH786373 KSB982979:KSB982981 EQN589763:EQN589765 DWV65475:DWV65477 IUV458691:IUV458693 PZX393155:PZX393157 LLT720835:LLT720837 OWJ196547:OWJ196549 TUJ851907:TUJ851909 TKN524227:TKN524229 DMZ786371:DMZ786373 RNH655299:RNH655301 GXP851907:GXP851909 GXP6:GXP8 PZX458691:PZX458693 AMF196547:AMF196549 BZP982979:BZP982981 DWV458691:DWV458693 TUJ524227:TUJ524229 NIZ524227:NIZ524229 TKN786371:TKN786373 JON982979:JON982981 IR6:IR8 KIF65475:KIF65477 ACJ393155:ACJ393157 UXX393155:UXX393157 BPT65475:BPT65477 RDL327619:RDL327621 IBD458691:IBD458693 OWJ131011:OWJ131013 EGR131011:EGR131013 AMF458691:AMF458693 HHL786371:HHL786373 IR851907:IR851909 QJT917443:QJT917445 HRH393155:HRH393157 CTH393155:CTH393157 AWB786371:AWB786373 BZP458691:BZP458693 DDD917443:DDD917445 WBL6:WBL8 IR196547:IR196549 LVP589763:LVP589765 WLH262083:WLH262085 TAR655299:TAR655301 UXX524227:UXX524229 PZX262083:PZX262085 HRH589763:HRH589765 ACJ720835:ACJ720837 MZD65475:MZD65477 TKN589763:TKN589765 GNT720835:GNT720837 DMZ131011:DMZ131013 HHL917443:HHL917445 PGF196547:PGF196549 RDL851907:RDL851909 ACJ262083:ACJ262085 OCR131011:OCR131013 EGR327619:EGR327621 WBL458691:WBL458693 HRH131011:HRH131013 BPT327619:BPT327621 JON851907:JON851909 KIF655299:KIF655301 AMF982979:AMF982981 WVD720835:WVD720837 MPH458691:MPH458693 UOB655299:UOB655301 IUV786371:IUV786373 UXX720835:UXX720837 BFX917443:BFX917445 KIF6:KIF8 IBD655299:IBD655301 LVP524227:LVP524229 UOB196547:UOB196549 EQN655299:EQN655301 LVP327619:LVP327621 GDX786371:GDX786373 OMN6:OMN8 KSB393155:KSB393157 VHT65475:VHT65477 VRP786371:VRP786373 FUB327619:FUB327621 WLH327619:WLH327621 PZX655299:PZX655301 QTP720835:QTP720837 GNT65475:GNT65477 HRH851907:HRH851909 IKZ524227:IKZ524229 LLT589763:LLT589765 SQV196547:SQV196549 CTH524227:CTH524229 IKZ393155:IKZ393157 OWJ327619:OWJ327621 TUJ458691:TUJ458693 UXX65475:UXX65477 CTH851907:CTH851909 CJL327619:CJL327621 GDX65475:GDX65477 UEF851907:UEF851909 JER262083:JER262085 UOB393155:UOB393157 VHT851907:VHT851909 VRP196547:VRP196549 OWJ458691:OWJ458693 SQV851907:SQV851909 MPH327619:MPH327621 MZD720835:MZD720837 OCR6:OCR8 GNT786371:GNT786373 GXP262083:GXP262085 HHL393155:HHL393157 QTP851907:QTP851909 IR589763:IR589765 NIZ131011:NIZ131013 MZD982979:MZD982981 TUJ589763:TUJ589765 KIF786371:KIF786373 TAR917443:TAR917445 SN786371:SN786373 MPH982979:MPH982981 LBX589763:LBX589765 GDX720835:GDX720837 PQB720835:PQB720837 EQN982979:EQN982981 JON196547:JON196549 MFL655299:MFL655301 OMN786371:OMN786373 CTH327619:CTH327621 MZD327619:MZD327621 BPT6:BPT8 HHL65475:HHL65477 PZX524227:PZX524229 WBL262083:WBL262085 JON327619:JON327621 IBD196547:IBD196549 TAR327619:TAR327621 LLT6:LLT8 LLT393155:LLT393157 BPT393155:BPT393157 BPT851907:BPT851909 MFL917443:MFL917445 KSB6:KSB8 NSV131011:NSV131013 RNH393155:RNH393157 NSV917443:NSV917445 BZP65475:BZP65477 RNH917443:RNH917445 OWJ524227:OWJ524229 GXP589763:GXP589765 DWV6:DWV8 KSB458691:KSB458693 FUB65475:FUB65477 GDX327619:GDX327621 RNH131011:RNH131013 GXP458691:GXP458693 DMZ6:DMZ8 QJT393155:QJT393157 GDX393155:GDX393157 BZP917443:BZP917445 RNH6:RNH8 EQN917443:EQN917445 DWV393155:DWV393157 OWJ851907:OWJ851909 BZP655299:BZP655301 SGZ982979:SGZ982981 RDL65475:RDL65477 MPH786371:MPH786373 BPT458691:BPT458693 NSV655299:NSV655301 IR917443:IR917445 CTH655299:CTH655301 CJL131011:CJL131013 FAJ851907:FAJ851909 AMF589763:AMF589765 GDX917443:GDX917445 MPH655299:MPH655301 KSB720835:KSB720837 IUV589763:IUV589765 IKZ131011:IKZ131013 MZD262083:MZD262085 IR131011:IR131013 OMN327619:OMN327621 SGZ655299:SGZ655301 GDX589763:GDX589765 TAR6:TAR8 MFL393155:MFL393157 TAR196547:TAR196549 IBD262083:IBD262085 KIF982979:KIF982981 CJL65475:CJL65477 JYJ327619:JYJ327621 GNT393155:GNT393157 OWJ786371:OWJ786373 HRH524227:HRH524229 HHL6:HHL8 SQV65475:SQV65477 QJT327619:QJT327621 IUV851907:IUV851909 JON720835:JON720837 LVP393155:LVP393157 LVP720835:LVP720837 TAR458691:TAR458693 WVD524227:WVD524229 KSB131011:KSB131013 AMF6:AMF8 QJT262083:QJT262085 JER458691:JER458693 BZP786371:BZP786373 DDD196547:DDD196549 UXX917443:UXX917445 GDX196547:GDX196549 BFX393155:BFX393157 UEF131011:UEF131013 JYJ982979:JYJ982981 FUB6:FUB8 RXD65475:RXD65477 PGF917443:PGF917445 FKF262083:FKF262085 QTP131011:QTP131013 LVP131011:LVP131013 DDD131011:DDD131013 DDD655299:DDD655301 JON524227:JON524229 AMF65475:AMF65477 PGF720835:PGF720837 IUV327619:IUV327621 GDX6:GDX8 NIZ917443:NIZ917445 LLT851907:LLT851909 UXX196547:UXX196549 HRH327619:HRH327621 PZX131011:PZX131013 DWV589763:DWV589765 EGR65475:EGR65477 TKN393155:TKN393157 BFX6:BFX8 HHL327619:HHL327621 EQN6:EQN8 LBX524227:LBX524229 RNH65475:RNH65477 ACJ65475:ACJ65477 LBX131011:LBX131013 CJL589763:CJL589765 LVP458691:LVP458693 UOB720835:UOB720837 TKN327619:TKN327621 IUV393155:IUV393157 CTH131011:CTH131013 FUB917443:FUB917445 HHL720835:HHL720837 AWB982979:AWB982981 DWV786371:DWV786373 SGZ65475:SGZ65477 AWB262083:AWB262085 PGF262083:PGF262085 NSV196547:NSV196549 KSB655299:KSB655301 HRH6:HRH8 FUB262083:FUB262085 UOB131011:UOB131013 HHL655299:HHL655301 JON917443:JON917445 VHT917443:VHT917445 TAR524227:TAR524229 OWJ982979:OWJ982981 CJL851907:CJL851909 UXX786371:UXX786373 MFL6:MFL8 OCR458691:OCR458693 SQV720835:SQV720837 EGR917443:EGR917445 DMZ589763:DMZ589765 JER524227:JER524229 TUJ917443:TUJ917445 TKN720835:TKN720837 HRH655299:HRH655301 NSV393155:NSV393157 BPT196547:BPT196549 BFX786371:BFX786373 FAJ131011:FAJ131013 TUJ982979:TUJ982981 WBL327619:WBL327621 HHL196547:HHL196549 OMN524227:OMN524229 SQV327619:SQV327621 EGR196547:EGR196549 PZX589763:PZX589765 FAJ786371:FAJ786373 EGR262083:EGR262085 ACJ6:ACJ8 CTH262083:CTH262085 SGZ589763:SGZ589765 TUJ65475:TUJ65477 CJL393155:CJL393157 UEF524227:UEF524229 WLH393155:WLH393157 BZP6:BZP8 OWJ393155:OWJ393157 DWV327619:DWV327621 IUV917443:IUV917445 KIF524227:KIF524229 BFX458691:BFX458693 LBX458691:LBX458693 RNH589763:RNH589765 EGR786371:EGR786373 GDX655299:GDX655301 HRH65475:HRH65477 WBL655299:WBL655301 JER393155:JER393157 DDD786371:DDD786373 FUB458691:FUB458693 IKZ6:IKZ8 FKF786371:FKF786373 MPH131011:MPH131013 GNT655299:GNT655301 EQN458691:EQN458693 UOB458691:UOB458693 IKZ327619:IKZ327621 WLH6:WLH8 UEF196547:UEF196549 UEF65475:UEF65477 VRP655299:VRP655301 FAJ982979:FAJ982981 BFX524227:BFX524229 KIF458691:KIF458693 LLT65475:LLT65477 CTH982979:CTH982981 SQV589763:SQV589765 OCR327619:OCR327621 DMZ524227:DMZ524229 KSB327619:KSB327621 BZP262083:BZP262085 LVP917443:LVP917445 GXP655299:GXP655301 SQV786371:SQV786373 FKF655299:FKF655301 OWJ720835:OWJ720837 RDL262083:RDL262085 NIZ589763:NIZ589765 GDX851907:GDX851909 FAJ6:FAJ8 FAJ262083:FAJ262085 RNH262083:RNH262085 OMN196547:OMN196549 IR786371:IR786373 WVD262083:WVD262085 TAR982979:TAR982981 SGZ131011:SGZ131013 IBD393155:IBD393157 FUB982979:FUB982981 JON6:JON8 LVP196547:LVP196549 UOB589763:UOB589765 PZX851907:PZX851909 TKN196547:TKN196549 FUB131011:FUB131013 UEF6:UEF8 ACJ196547:ACJ196549 OMN131011:OMN131013 TUJ720835:TUJ720837 WVD982979:WVD982981 MPH851907:MPH851909 BFX196547:BFX196549 EQN131011:EQN131013 BFX982979:BFX982981 VRP327619:VRP327621 FKF65475:FKF65477 DDD6:DDD8 MFL65475:MFL65477 WVD655299:WVD655301 VRP6:VRP8 EGR655299:EGR655301 DMZ655299:DMZ655301 VHT786371:VHT786373 CTH786371:CTH786373 SN655299:SN655301 JYJ65475:JYJ65477 PQB65475:PQB65477 BFX262083:BFX262085 PGF786371:PGF786373 DMZ851907:DMZ851909 KSB262083:KSB262085 UXX458691:UXX458693 MPH6:MPH8 NIZ982979:NIZ982981 IKZ262083:IKZ262085 DWV982979:DWV982981 NSV262083:NSV262085 GXP786371:GXP786373 WBL131011:WBL131013 OWJ65475:OWJ65477 OMN589763:OMN589765 AWB720835:AWB720837 DMZ458691:DMZ458693 SQV917443:SQV917445 LLT786371:LLT786373 UXX262083:UXX262085 RNH720835:RNH720837 HRH917443:HRH917445 TAR786371:TAR786373 IBD720835:IBD720837 OMN720835:OMN720837 RDL655299:RDL655301 FAJ327619:FAJ327621 MZD589763:MZD589765 OCR720835:OCR720837 OCR851907:OCR851909 NIZ655299:NIZ655301 WBL982979:WBL982981 OMN393155:OMN393157 GNT982979:GNT982981 RXD131011:RXD131013 FKF131011:FKF131013 HRH196547:HRH196549 AMF851907:AMF851909 WVD458691:WVD458693 UXX982979:UXX982981 DMZ393155:DMZ393157 PQB196547:PQB196549 AMF655299:AMF655301 SQV262083:SQV262085 OCR917443:OCR917445 LBX786371:LBX786373 DMZ262083:DMZ262085 LBX6:LBX8 IR327619:IR327621 KIF917443:KIF917445 TUJ131011:TUJ131013 CJL720835:CJL720837 FKF458691:FKF458693 FAJ393155:FAJ393157 JYJ589763:JYJ589765 PQB982979:PQB982981 PGF851907:PGF851909 DMZ327619:DMZ327621 ACJ524227:ACJ524229 MPH589763:MPH589765 UEF393155:UEF393157 RDL589763:RDL589765 TAR65475:TAR65477 JER196547:JER196549 PGF327619:PGF327621 VRP917443:VRP917445 WVD786371:WVD786373 DMZ196547:DMZ196549 FKF524227:FKF524229 KIF327619:KIF327621 JON786371:JON786373 WBL851907:WBL851909 SN6:SN8 GNT262083:GNT262085 JER917443:JER917445 AWB131011:AWB131013 TKN262083:TKN262085 DDD720835:DDD720837 MZD458691:MZD458693 WLH851907:WLH851909 AWB196547:AWB196549 AMF720835:AMF720837 WLH655299:WLH655301 UOB786371:UOB786373 LLT524227:LLT524229 FKF589763:FKF589765 BFX327619:BFX327621 ACJ589763:ACJ589765 UOB327619:UOB327621 UEF720835:UEF720837 OMN851907:OMN851909 NIZ458691:NIZ458693 BZP131011:BZP131013 LVP655299:LVP655301 VRP458691:VRP458693 PQB851907:PQB851909 LBX65475:LBX65477 CTH6:CTH8 GDX524227:GDX524229 JER589763:JER589765 WLH982979:WLH982981 MZD655299:MZD655301 VRP982979:VRP982981 TKN131011:TKN131013 FUB720835:FUB720837 WVD589763:WVD589765 RDL393155:RDL393157 FAJ917443:FAJ917445 JON131011:JON131013 CJL262083:CJL262085 JON458691:JON458693 JER786371:JER786373 GXP720835:GXP720837 HRH720835:HRH720837 DMZ982979:DMZ982981 JYJ131011:JYJ131013 IR524227:IR524229 DDD982979:DDD982981 RXD917443:RXD917445 SN589763:SN589765 OCR196547:OCR196549 RXD524227:RXD524229 DWV131011:DWV131013 UOB851907:UOB851909 CTH65475:CTH65477 IKZ65475:IKZ65477 FKF851907:FKF851909 NSV6:NSV8 VHT196547:VHT196549 NSV851907:NSV851909 JYJ655299:JYJ655301 PQB327619:PQB327621 RXD6:RXD8 HHL131011:HHL131013 NIZ327619:NIZ327621 IKZ458691:IKZ458693 DWV262083:DWV262085 AMF262083:AMF262085 SN851907:SN851909 MFL589763:MFL589765 PGF65475:PGF65477 FUB851907:FUB851909 AWB655299:AWB655301 RXD458691:RXD458693 FAJ524227:FAJ524229 TKN655299:TKN655301 UEF655299:UEF655301 IUV720835:IUV720837 MZD851907:MZD851909 DMZ917443:DMZ917445 GNT196547:GNT196549 KIF262083:KIF262085 NIZ720835:NIZ720837 EGR393155:EGR393157 MPH262083:MPH262085 QTP65475:QTP65477 EGR720835:EGR720837 GNT458691:GNT458693 CTH589763:CTH589765 AWB65475:AWB65477 PGF655299:PGF655301 HHL262083:HHL262085 GNT589763:GNT589765 MFL720835:MFL720837 VHT720835:VHT720837 IUV655299:IUV655301 IKZ982979:IKZ982981 DDD65475:DDD65477 CTH917443:CTH917445 RDL524227:RDL524229 JYJ720835:JYJ720837 AMF393155:AMF393157 PZX196547:PZX196549 LLT655299:LLT655301 GDX458691:GDX458693 IBD65475:IBD65477 QJT589763:QJT589765 CTH720835:CTH720837 GXP917443:GXP917445 VRP262083:VRP262085 FKF720835:FKF720837 WBL196547:WBL196549 RNH524227:RNH524229 MZD196547:MZD196549 RXD327619:RXD327621 QTP393155:QTP393157 GNT917443:GNT917445 OMN262083:OMN262085 GDX982979:GDX982981 FAJ589763:FAJ589765 QJT655299:QJT655301 PQB131011:PQB131013 CJL524227:CJL524229 MZD917443:MZD917445 FKF196547:FKF196549 IR262083:IR262085 OWJ6:OWJ8 TAR262083:TAR262085 VRP589763:VRP589765 SGZ6:SGZ8 OMN655299:OMN655301 RDL196547:RDL196549 EQN393155:EQN393157 HHL982979:HHL982981 UEF262083:UEF262085 VHT655299:VHT655301 OWJ917443:OWJ917445 SQV393155:SQV393157 IR65475:IR65477 VHT327619:VHT327621 IBD327619:IBD327621 LLT458691:LLT458693 PZX982979:PZX982981 NIZ6:NIZ8 JYJ196547:JYJ196549 VRP65475:VRP65477 FAJ458691:FAJ458693 CJL6:CJL8 EGR589763:EGR589765 MZD393155:MZD393157 IKZ655299:IKZ655301 LLT131011:LLT131013 PQB786371:PQB786373 RXD851907:RXD851909 PQB589763:PQB589765 OMN65475:OMN65477 LLT196547:LLT196549 SQV655299:SQV655301 IUV65475:IUV65477 QTP6:QTP8 DDD524227:DDD524229 MPH524227:MPH524229 JER655299:JER655301 WBL917443:WBL917445 NSV524227:NSV524229 HRH786371:HRH786373 AWB458691:AWB458693 KIF131011:KIF131013 WLH196547:WLH196549 IBD917443:IBD917445 VRP131011:VRP131013 SGZ393155:SGZ393157 WLH458691:WLH458693 FUB393155:FUB393157 GXP982979:GXP982981 MFL262083:MFL262085 ACJ327619:ACJ327621 WVD196547:WVD196549 JER327619:JER327621 FUB655299:FUB655301 MFL786371:MFL786373 WVD327619:WVD327621 DDD262083:DDD262085 EGR458691:EGR458693 BPT524227:BPT524229 DDD327619:DDD327621 EQN65475:EQN65477 VHT458691:VHT458693 NIZ851907:NIZ851909 TKN917443:TKN917445 JON262083:JON262085 PQB6:PQB8 IKZ851907:IKZ851909 FKF6:FKF8 JYJ786371:JYJ786373 BFX720835:BFX720837 JYJ851907:JYJ851909 MZD786371:MZD786373 MZD524227:MZD524229 IKZ917443:IKZ917445 SGZ458691:SGZ458693 QTP917443:QTP917445 WBL65475:WBL65477 AMF131011:AMF131013 UXX655299:UXX655301 QTP655299:QTP655301 BPT786371:BPT786373 OCR655299:OCR655301 IKZ786371:IKZ786373 QTP458691:QTP458693 OCR982979:OCR982981 OCR589763:OCR589765 WBL720835:WBL720837 MZD131011:MZD131013 WBL524227:WBL524229 GXP524227:GXP524229 LLT982979:LLT982981 QTP786371:QTP786373 PGF131011:PGF131013 VHT982979:VHT982981 EGR524227:EGR524229 IBD6:IBD8 NIZ393155:NIZ393157 CJL917443:CJL917445 QJT65475:QJT65477 FAJ720835:FAJ720837 MZD6:MZD8 HHL589763:HHL589765 AMF524227:AMF524229 UEF917443:UEF917445 NIZ65475:NIZ65477 RDL6:RDL8 JYJ917443:JYJ917445 CJL458691:CJL458693 KSB196547:KSB196549 ACJ131011:ACJ131013 HHL458691:HHL458693 JON65475:JON65477" xr:uid="{00000000-0002-0000-0A00-000000000000}">
      <formula1>$L$4:$L$89</formula1>
    </dataValidation>
  </dataValidations>
  <pageMargins left="0.25" right="0.25" top="0.75" bottom="0.75" header="0.3" footer="0.3"/>
  <pageSetup scale="70" orientation="portrait" r:id="rId1"/>
  <customProperties>
    <customPr name="SheetOptions" r:id="rId2"/>
  </customProperties>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4">
    <pageSetUpPr fitToPage="1"/>
  </sheetPr>
  <dimension ref="A1:AB122"/>
  <sheetViews>
    <sheetView showRuler="0" zoomScaleNormal="100" workbookViewId="0">
      <selection activeCell="A2" sqref="A2"/>
    </sheetView>
  </sheetViews>
  <sheetFormatPr defaultColWidth="13.28515625" defaultRowHeight="13.15"/>
  <cols>
    <col min="1" max="1" width="4.42578125" style="18" customWidth="1"/>
    <col min="2" max="2" width="30.28515625" style="18" customWidth="1"/>
    <col min="3" max="3" width="10.28515625" style="18" bestFit="1" customWidth="1"/>
    <col min="4" max="4" width="13" style="18" bestFit="1" customWidth="1"/>
    <col min="5" max="5" width="10.140625" style="18" bestFit="1" customWidth="1"/>
    <col min="6" max="6" width="11.85546875" style="18" customWidth="1"/>
    <col min="7" max="7" width="12.140625" style="18" bestFit="1" customWidth="1"/>
    <col min="8" max="8" width="10.140625" style="18" bestFit="1" customWidth="1"/>
    <col min="9" max="9" width="11.85546875" style="18" bestFit="1" customWidth="1"/>
    <col min="10" max="10" width="13" style="491" customWidth="1"/>
    <col min="11" max="11" width="10.28515625" style="491" customWidth="1"/>
    <col min="12" max="12" width="11.85546875" style="62" bestFit="1" customWidth="1"/>
    <col min="13" max="13" width="13" style="62" customWidth="1"/>
    <col min="14" max="14" width="6.7109375" style="491" customWidth="1"/>
    <col min="15" max="15" width="11.85546875" style="491" bestFit="1" customWidth="1"/>
    <col min="16" max="16" width="13" style="491" customWidth="1"/>
    <col min="17" max="17" width="6.7109375" style="491" customWidth="1"/>
    <col min="18" max="18" width="6.28515625" style="491" customWidth="1"/>
    <col min="19" max="20" width="13.28515625" style="491" customWidth="1"/>
    <col min="21" max="22" width="38.42578125" style="62" customWidth="1"/>
    <col min="23" max="25" width="13.28515625" style="491"/>
    <col min="26" max="27" width="13.28515625" style="102"/>
    <col min="28" max="28" width="13.28515625" style="491"/>
    <col min="29" max="16384" width="13.28515625" style="18"/>
  </cols>
  <sheetData>
    <row r="1" spans="1:28" ht="18.399999999999999" customHeight="1">
      <c r="A1" s="19"/>
      <c r="B1" s="676"/>
      <c r="C1" s="676"/>
      <c r="D1" s="25"/>
      <c r="E1" s="677"/>
      <c r="F1" s="677"/>
      <c r="G1" s="19"/>
      <c r="H1" s="19"/>
      <c r="I1" s="19"/>
      <c r="J1" s="678"/>
      <c r="K1" s="678"/>
      <c r="L1" s="64"/>
      <c r="M1" s="64"/>
      <c r="N1" s="84"/>
      <c r="O1" s="84"/>
      <c r="P1" s="84"/>
      <c r="Q1" s="84"/>
      <c r="R1" s="84"/>
      <c r="S1" s="84"/>
      <c r="T1" s="84"/>
      <c r="U1" s="655"/>
    </row>
    <row r="2" spans="1:28" ht="53.25" customHeight="1">
      <c r="A2" s="19"/>
      <c r="B2" s="46" t="str">
        <f>IF(Index!$AJ$5=1,'3.3 Yields_costs'!V2,U2)</f>
        <v>3.3 RENDIMIENTOS Y COSTES ACUMULADOS</v>
      </c>
      <c r="C2" s="664"/>
      <c r="D2" s="664"/>
      <c r="E2" s="664"/>
      <c r="F2" s="664"/>
      <c r="G2" s="19"/>
      <c r="H2" s="24"/>
      <c r="I2" s="19"/>
      <c r="J2" s="84"/>
      <c r="K2" s="84"/>
      <c r="L2" s="64"/>
      <c r="M2" s="64"/>
      <c r="N2" s="84"/>
      <c r="O2" s="84"/>
      <c r="P2" s="84"/>
      <c r="Q2" s="84"/>
      <c r="R2" s="84"/>
      <c r="S2" s="84"/>
      <c r="T2" s="84"/>
      <c r="U2" s="59" t="s">
        <v>643</v>
      </c>
      <c r="V2" s="59" t="s">
        <v>644</v>
      </c>
    </row>
    <row r="3" spans="1:28" s="126" customFormat="1" ht="13.5" customHeight="1">
      <c r="A3" s="41"/>
      <c r="B3" s="287"/>
      <c r="C3" s="664"/>
      <c r="D3" s="668"/>
      <c r="E3" s="669"/>
      <c r="F3" s="664"/>
      <c r="G3" s="41"/>
      <c r="H3" s="49"/>
      <c r="I3" s="41"/>
      <c r="J3" s="279"/>
      <c r="K3" s="279"/>
      <c r="L3" s="279"/>
      <c r="M3" s="279"/>
      <c r="N3" s="279"/>
      <c r="O3" s="279"/>
      <c r="P3" s="279"/>
      <c r="Q3" s="279"/>
      <c r="R3" s="279"/>
      <c r="S3" s="279"/>
      <c r="T3" s="280"/>
      <c r="U3" s="155" t="s">
        <v>645</v>
      </c>
      <c r="V3" s="155" t="s">
        <v>646</v>
      </c>
      <c r="W3" s="146"/>
      <c r="X3" s="146"/>
      <c r="Y3" s="146"/>
      <c r="Z3" s="300"/>
      <c r="AA3" s="300"/>
      <c r="AB3" s="146"/>
    </row>
    <row r="4" spans="1:28" s="126" customFormat="1" ht="13.35" customHeight="1">
      <c r="A4" s="41"/>
      <c r="B4" s="41"/>
      <c r="C4" s="675" t="str">
        <f>IF(Index!$AJ$5=1,'3.3 Yields_costs'!$L$4,$M$4)</f>
        <v>12M 2025 (*)</v>
      </c>
      <c r="D4" s="675"/>
      <c r="E4" s="675"/>
      <c r="F4" s="680" t="str">
        <f>'3.2 Fee_income'!D5</f>
        <v xml:space="preserve">12M 2024 </v>
      </c>
      <c r="G4" s="680"/>
      <c r="H4" s="680"/>
      <c r="I4" s="289"/>
      <c r="J4" s="652"/>
      <c r="K4" s="652"/>
      <c r="L4" s="81" t="s">
        <v>647</v>
      </c>
      <c r="M4" s="81" t="s">
        <v>647</v>
      </c>
      <c r="N4" s="279"/>
      <c r="O4" s="279"/>
      <c r="P4" s="279"/>
      <c r="Q4" s="279"/>
      <c r="R4" s="279"/>
      <c r="S4" s="279"/>
      <c r="T4" s="280"/>
      <c r="U4" s="155" t="s">
        <v>648</v>
      </c>
      <c r="V4" s="155" t="s">
        <v>7</v>
      </c>
      <c r="W4" s="146"/>
      <c r="X4" s="146"/>
      <c r="Y4" s="146"/>
      <c r="Z4" s="300"/>
      <c r="AA4" s="300"/>
      <c r="AB4" s="146"/>
    </row>
    <row r="5" spans="1:28" s="293" customFormat="1" ht="13.35" customHeight="1" thickBot="1">
      <c r="A5" s="49"/>
      <c r="B5" s="241"/>
      <c r="C5" s="290" t="str">
        <f>IF(Index!$AJ$5=1,'3.3 Yields_costs'!V5,U5)</f>
        <v>Ponderación</v>
      </c>
      <c r="D5" s="290" t="str">
        <f>IF(Index!$AJ$5=1,'3.3 Yields_costs'!V3,U3)</f>
        <v>miles de €</v>
      </c>
      <c r="E5" s="290" t="str">
        <f>IF(Index!$AJ$5=1,'3.3 Yields_costs'!V4,U4)</f>
        <v>Tipo</v>
      </c>
      <c r="F5" s="290" t="str">
        <f>IF(Index!$AJ$5=1,'3.3 Yields_costs'!V5,U5)</f>
        <v>Ponderación</v>
      </c>
      <c r="G5" s="290" t="str">
        <f>IF(Index!$AJ$5=1,'3.3 Yields_costs'!V3,U3)</f>
        <v>miles de €</v>
      </c>
      <c r="H5" s="290" t="str">
        <f>IF(Index!$AJ$5=1,'3.3 Yields_costs'!V4,U4)</f>
        <v>Tipo</v>
      </c>
      <c r="I5" s="49"/>
      <c r="J5" s="679"/>
      <c r="K5" s="679"/>
      <c r="L5" s="679"/>
      <c r="M5" s="679"/>
      <c r="N5" s="537"/>
      <c r="O5" s="537"/>
      <c r="P5" s="537"/>
      <c r="Q5" s="537"/>
      <c r="R5" s="537"/>
      <c r="S5" s="537"/>
      <c r="T5" s="493"/>
      <c r="U5" s="155" t="s">
        <v>649</v>
      </c>
      <c r="V5" s="155" t="s">
        <v>650</v>
      </c>
      <c r="W5" s="493"/>
      <c r="Z5" s="589"/>
      <c r="AA5" s="589"/>
    </row>
    <row r="6" spans="1:28" s="126" customFormat="1" ht="8.25" customHeight="1">
      <c r="A6" s="41"/>
      <c r="B6" s="41"/>
      <c r="C6" s="41"/>
      <c r="D6" s="41"/>
      <c r="E6" s="41"/>
      <c r="F6" s="41"/>
      <c r="G6" s="41"/>
      <c r="H6" s="41"/>
      <c r="I6" s="41"/>
      <c r="J6" s="537"/>
      <c r="K6" s="653"/>
      <c r="L6" s="537"/>
      <c r="M6" s="537"/>
      <c r="N6" s="279"/>
      <c r="O6" s="279"/>
      <c r="P6" s="279"/>
      <c r="Q6" s="279"/>
      <c r="R6" s="279"/>
      <c r="S6" s="279"/>
      <c r="T6" s="280"/>
      <c r="U6" s="81"/>
      <c r="V6" s="81"/>
      <c r="W6" s="280"/>
      <c r="X6" s="146"/>
      <c r="Y6" s="146"/>
      <c r="Z6" s="300"/>
      <c r="AA6" s="300"/>
      <c r="AB6" s="146"/>
    </row>
    <row r="7" spans="1:28" s="126" customFormat="1" ht="13.35" customHeight="1">
      <c r="A7" s="41"/>
      <c r="B7" s="248" t="str">
        <f>IF(Index!$AJ$5=1,'3.3 Yields_costs'!V7,U7)</f>
        <v>   Depósitos en bancos centrales</v>
      </c>
      <c r="C7" s="433">
        <v>8.1453130454537406E-2</v>
      </c>
      <c r="D7" s="434">
        <v>10181245.394471472</v>
      </c>
      <c r="E7" s="433">
        <v>2.0533358717898686E-2</v>
      </c>
      <c r="F7" s="433">
        <v>8.3344151727479207E-2</v>
      </c>
      <c r="G7" s="434">
        <v>9396450.4180239998</v>
      </c>
      <c r="H7" s="433">
        <v>3.4639184610144202E-2</v>
      </c>
      <c r="I7" s="41"/>
      <c r="J7" s="279"/>
      <c r="K7" s="654"/>
      <c r="L7" s="537"/>
      <c r="M7" s="537"/>
      <c r="N7" s="279"/>
      <c r="O7" s="279"/>
      <c r="P7" s="279"/>
      <c r="Q7" s="279"/>
      <c r="R7" s="279"/>
      <c r="S7" s="279"/>
      <c r="T7" s="280"/>
      <c r="U7" s="81" t="s">
        <v>651</v>
      </c>
      <c r="V7" s="81" t="s">
        <v>652</v>
      </c>
      <c r="W7" s="280"/>
      <c r="X7" s="146"/>
      <c r="Y7" s="146"/>
      <c r="Z7" s="300"/>
      <c r="AA7" s="300"/>
      <c r="AB7" s="146"/>
    </row>
    <row r="8" spans="1:28" s="126" customFormat="1" ht="13.35" customHeight="1">
      <c r="A8" s="41"/>
      <c r="B8" s="320" t="str">
        <f>IF(Index!$AJ$5=1,'3.3 Yields_costs'!V8,U8)</f>
        <v>   Depósitos en entidades de crédito</v>
      </c>
      <c r="C8" s="437">
        <v>9.0856543595353847E-2</v>
      </c>
      <c r="D8" s="436">
        <v>11356626.330698173</v>
      </c>
      <c r="E8" s="437">
        <v>2.0966097258652009E-2</v>
      </c>
      <c r="F8" s="437">
        <v>7.4480045537613643E-2</v>
      </c>
      <c r="G8" s="436">
        <v>8397086.5444133002</v>
      </c>
      <c r="H8" s="437">
        <v>3.8158031678639473E-2</v>
      </c>
      <c r="I8" s="41"/>
      <c r="J8" s="279"/>
      <c r="K8" s="654"/>
      <c r="L8" s="537"/>
      <c r="M8" s="537"/>
      <c r="N8" s="279"/>
      <c r="O8" s="279"/>
      <c r="P8" s="279"/>
      <c r="Q8" s="279"/>
      <c r="R8" s="279"/>
      <c r="S8" s="279"/>
      <c r="T8" s="280"/>
      <c r="U8" s="81" t="s">
        <v>653</v>
      </c>
      <c r="V8" s="81" t="s">
        <v>654</v>
      </c>
      <c r="W8" s="280"/>
      <c r="X8" s="146"/>
      <c r="Y8" s="146"/>
      <c r="Z8" s="300"/>
      <c r="AA8" s="300"/>
      <c r="AB8" s="146"/>
    </row>
    <row r="9" spans="1:28" s="293" customFormat="1" ht="13.35" customHeight="1">
      <c r="A9" s="49"/>
      <c r="B9" s="439" t="str">
        <f>IF(Index!$AJ$5=1,'3.3 Yields_costs'!V9,U9)</f>
        <v>  Crédito a la clientela (a)</v>
      </c>
      <c r="C9" s="442">
        <v>0.63836525456314208</v>
      </c>
      <c r="D9" s="440">
        <v>79792553.97236298</v>
      </c>
      <c r="E9" s="442">
        <v>3.6518733524361233E-2</v>
      </c>
      <c r="F9" s="442">
        <v>0.66443695060942287</v>
      </c>
      <c r="G9" s="440">
        <v>74910461.416886955</v>
      </c>
      <c r="H9" s="331">
        <v>4.3227423603881585E-2</v>
      </c>
      <c r="I9" s="49"/>
      <c r="J9" s="537"/>
      <c r="K9" s="654"/>
      <c r="L9" s="537"/>
      <c r="M9" s="537"/>
      <c r="N9" s="537"/>
      <c r="O9" s="537"/>
      <c r="P9" s="537"/>
      <c r="Q9" s="537"/>
      <c r="R9" s="537"/>
      <c r="S9" s="537"/>
      <c r="T9" s="493"/>
      <c r="U9" s="155" t="s">
        <v>655</v>
      </c>
      <c r="V9" s="155" t="s">
        <v>656</v>
      </c>
      <c r="W9" s="493"/>
      <c r="Z9" s="589"/>
      <c r="AA9" s="589"/>
    </row>
    <row r="10" spans="1:28" s="126" customFormat="1" ht="13.35" customHeight="1">
      <c r="A10" s="41"/>
      <c r="B10" s="248" t="str">
        <f>IF(Index!$AJ$5=1,'3.3 Yields_costs'!V10,U10)</f>
        <v>   Valores representativos de deuda</v>
      </c>
      <c r="C10" s="433">
        <v>0.14635305629117776</v>
      </c>
      <c r="D10" s="434">
        <v>18293420.6704682</v>
      </c>
      <c r="E10" s="433">
        <v>2.5295527536739922E-2</v>
      </c>
      <c r="F10" s="433">
        <v>0.13157272104516424</v>
      </c>
      <c r="G10" s="434">
        <v>14833872.851786017</v>
      </c>
      <c r="H10" s="433">
        <v>2.5097129597897019E-2</v>
      </c>
      <c r="I10" s="41"/>
      <c r="J10" s="279"/>
      <c r="K10" s="654"/>
      <c r="L10" s="537"/>
      <c r="M10" s="537"/>
      <c r="N10" s="279"/>
      <c r="O10" s="279"/>
      <c r="P10" s="279"/>
      <c r="Q10" s="279"/>
      <c r="R10" s="279"/>
      <c r="S10" s="279"/>
      <c r="T10" s="280"/>
      <c r="U10" s="81" t="s">
        <v>657</v>
      </c>
      <c r="V10" s="81" t="s">
        <v>658</v>
      </c>
      <c r="W10" s="280"/>
      <c r="X10" s="146"/>
      <c r="Y10" s="146"/>
      <c r="Z10" s="300"/>
      <c r="AA10" s="300"/>
      <c r="AB10" s="146"/>
    </row>
    <row r="11" spans="1:28" s="126" customFormat="1" ht="13.35" customHeight="1">
      <c r="A11" s="41"/>
      <c r="B11" s="248" t="str">
        <f>IF(Index!$AJ$5=1,'3.3 Yields_costs'!V11,U11)</f>
        <v xml:space="preserve">         De los que Cartera ALCO</v>
      </c>
      <c r="C11" s="435">
        <v>0.11703817502050966</v>
      </c>
      <c r="D11" s="436">
        <v>14629203</v>
      </c>
      <c r="E11" s="435">
        <v>2.4416777865479071E-2</v>
      </c>
      <c r="F11" s="435">
        <v>0.11137355531578987</v>
      </c>
      <c r="G11" s="436">
        <v>12556562.982676903</v>
      </c>
      <c r="H11" s="435">
        <v>2.1571757596459042E-2</v>
      </c>
      <c r="I11" s="41"/>
      <c r="J11" s="279"/>
      <c r="K11" s="654"/>
      <c r="L11" s="537"/>
      <c r="M11" s="537"/>
      <c r="N11" s="279"/>
      <c r="O11" s="279"/>
      <c r="P11" s="279"/>
      <c r="Q11" s="279"/>
      <c r="R11" s="279"/>
      <c r="S11" s="279"/>
      <c r="T11" s="280"/>
      <c r="U11" s="70" t="s">
        <v>659</v>
      </c>
      <c r="V11" s="81" t="s">
        <v>660</v>
      </c>
      <c r="W11" s="280"/>
      <c r="X11" s="146"/>
      <c r="Y11" s="146"/>
      <c r="Z11" s="300"/>
      <c r="AA11" s="300"/>
      <c r="AB11" s="146"/>
    </row>
    <row r="12" spans="1:28" s="126" customFormat="1" ht="13.35" customHeight="1">
      <c r="A12" s="41"/>
      <c r="B12" s="248" t="str">
        <f>IF(Index!$AJ$5=1,'3.3 Yields_costs'!V12,U12)</f>
        <v xml:space="preserve">   Renta variable</v>
      </c>
      <c r="C12" s="435">
        <v>8.8063330485845456E-3</v>
      </c>
      <c r="D12" s="436">
        <v>1100748.8268744466</v>
      </c>
      <c r="E12" s="435">
        <v>2.3473182063997095E-2</v>
      </c>
      <c r="F12" s="435">
        <v>7.2894328226009771E-3</v>
      </c>
      <c r="G12" s="436">
        <v>821830.83843786432</v>
      </c>
      <c r="H12" s="435">
        <v>1.8373170528257855E-2</v>
      </c>
      <c r="I12" s="41"/>
      <c r="J12" s="279"/>
      <c r="K12" s="654"/>
      <c r="L12" s="537"/>
      <c r="M12" s="537"/>
      <c r="N12" s="279"/>
      <c r="O12" s="279"/>
      <c r="P12" s="279"/>
      <c r="Q12" s="279"/>
      <c r="R12" s="279"/>
      <c r="S12" s="279"/>
      <c r="T12" s="280"/>
      <c r="U12" s="81" t="s">
        <v>661</v>
      </c>
      <c r="V12" s="81" t="s">
        <v>373</v>
      </c>
      <c r="W12" s="280"/>
      <c r="X12" s="146"/>
      <c r="Y12" s="146"/>
      <c r="Z12" s="300"/>
      <c r="AA12" s="300"/>
      <c r="AB12" s="146"/>
    </row>
    <row r="13" spans="1:28" s="126" customFormat="1" ht="13.35" customHeight="1">
      <c r="A13" s="41"/>
      <c r="B13" s="248" t="str">
        <f>IF(Index!$AJ$5=1,'3.3 Yields_costs'!V13,U13)</f>
        <v xml:space="preserve">   Otros rendimientos sin ponderación</v>
      </c>
      <c r="C13" s="248"/>
      <c r="D13" s="436"/>
      <c r="E13" s="435">
        <v>3.4407041044848263E-4</v>
      </c>
      <c r="F13" s="248"/>
      <c r="G13" s="436"/>
      <c r="H13" s="435">
        <v>1.3234832913065209E-3</v>
      </c>
      <c r="I13" s="41"/>
      <c r="J13" s="279"/>
      <c r="K13" s="654"/>
      <c r="L13" s="537"/>
      <c r="M13" s="537"/>
      <c r="N13" s="279"/>
      <c r="O13" s="279"/>
      <c r="P13" s="279"/>
      <c r="Q13" s="279"/>
      <c r="R13" s="279"/>
      <c r="S13" s="279"/>
      <c r="T13" s="280"/>
      <c r="U13" s="81" t="s">
        <v>662</v>
      </c>
      <c r="V13" s="81" t="s">
        <v>663</v>
      </c>
      <c r="W13" s="280"/>
      <c r="X13" s="146"/>
      <c r="Y13" s="146"/>
      <c r="Z13" s="300"/>
      <c r="AA13" s="300"/>
      <c r="AB13" s="146"/>
    </row>
    <row r="14" spans="1:28" s="126" customFormat="1">
      <c r="A14" s="41"/>
      <c r="B14" s="444" t="str">
        <f>IF(Index!$AJ$5=1,'3.3 Yields_costs'!V14,U14)</f>
        <v>Activos medios remunerados (b)</v>
      </c>
      <c r="C14" s="331">
        <v>0.96583431795279551</v>
      </c>
      <c r="D14" s="443">
        <v>120724595.19487526</v>
      </c>
      <c r="E14" s="331">
        <v>3.2232039133979366E-2</v>
      </c>
      <c r="F14" s="331">
        <v>0.961123301742281</v>
      </c>
      <c r="G14" s="443">
        <v>108359702.06954814</v>
      </c>
      <c r="H14" s="331">
        <v>4.0742890220908948E-2</v>
      </c>
      <c r="I14" s="41"/>
      <c r="J14" s="279"/>
      <c r="K14" s="654"/>
      <c r="L14" s="537"/>
      <c r="M14" s="537"/>
      <c r="N14" s="279"/>
      <c r="O14" s="279"/>
      <c r="P14" s="279"/>
      <c r="Q14" s="279"/>
      <c r="R14" s="279"/>
      <c r="S14" s="279"/>
      <c r="T14" s="280"/>
      <c r="U14" s="155" t="s">
        <v>664</v>
      </c>
      <c r="V14" s="155" t="s">
        <v>665</v>
      </c>
      <c r="W14" s="280"/>
      <c r="X14" s="146"/>
      <c r="Y14" s="146"/>
      <c r="Z14" s="300"/>
      <c r="AA14" s="300"/>
      <c r="AB14" s="146"/>
    </row>
    <row r="15" spans="1:28" s="126" customFormat="1" ht="13.35" customHeight="1">
      <c r="A15" s="41"/>
      <c r="B15" s="350" t="str">
        <f>IF(Index!$AJ$5=1,'3.3 Yields_costs'!V15,U15)</f>
        <v>Otros activos</v>
      </c>
      <c r="C15" s="445">
        <v>3.4165682047204347E-2</v>
      </c>
      <c r="D15" s="446">
        <v>4270544.1896579517</v>
      </c>
      <c r="E15" s="445"/>
      <c r="F15" s="445">
        <v>3.8876698257718986E-2</v>
      </c>
      <c r="G15" s="446">
        <v>4383066.5982373096</v>
      </c>
      <c r="H15" s="350"/>
      <c r="I15" s="41"/>
      <c r="J15" s="279"/>
      <c r="K15" s="654"/>
      <c r="L15" s="537"/>
      <c r="M15" s="537"/>
      <c r="N15" s="279"/>
      <c r="O15" s="279"/>
      <c r="P15" s="279"/>
      <c r="Q15" s="279"/>
      <c r="R15" s="279"/>
      <c r="S15" s="279"/>
      <c r="T15" s="280"/>
      <c r="U15" s="81" t="s">
        <v>666</v>
      </c>
      <c r="V15" s="81" t="s">
        <v>667</v>
      </c>
      <c r="W15" s="280"/>
      <c r="X15" s="146"/>
      <c r="Y15" s="146"/>
      <c r="Z15" s="300"/>
      <c r="AA15" s="300"/>
      <c r="AB15" s="146"/>
    </row>
    <row r="16" spans="1:28" s="126" customFormat="1" ht="13.35" customHeight="1">
      <c r="A16" s="41"/>
      <c r="B16" s="325" t="str">
        <f>IF(Index!$AJ$5=1,'3.3 Yields_costs'!V16,U16)</f>
        <v>Activos totales medios</v>
      </c>
      <c r="C16" s="327">
        <v>1</v>
      </c>
      <c r="D16" s="447">
        <v>124995139.38453323</v>
      </c>
      <c r="E16" s="327">
        <v>3.1130809533194775E-2</v>
      </c>
      <c r="F16" s="327">
        <v>1</v>
      </c>
      <c r="G16" s="447">
        <v>112742768.66778545</v>
      </c>
      <c r="H16" s="327">
        <v>3.9158941171643299E-2</v>
      </c>
      <c r="I16" s="41"/>
      <c r="J16" s="279"/>
      <c r="K16" s="654"/>
      <c r="L16" s="537"/>
      <c r="M16" s="537"/>
      <c r="N16" s="279"/>
      <c r="O16" s="279"/>
      <c r="P16" s="279"/>
      <c r="Q16" s="279"/>
      <c r="R16" s="279"/>
      <c r="S16" s="279"/>
      <c r="T16" s="280"/>
      <c r="U16" s="155" t="s">
        <v>668</v>
      </c>
      <c r="V16" s="155" t="s">
        <v>669</v>
      </c>
      <c r="W16" s="280"/>
      <c r="X16" s="146"/>
      <c r="Y16" s="146"/>
      <c r="Z16" s="300"/>
      <c r="AA16" s="300"/>
      <c r="AB16" s="146"/>
    </row>
    <row r="17" spans="1:28" s="126" customFormat="1" ht="13.35" customHeight="1">
      <c r="A17" s="41"/>
      <c r="B17" s="41"/>
      <c r="C17" s="41"/>
      <c r="D17" s="294"/>
      <c r="E17" s="41"/>
      <c r="F17" s="41"/>
      <c r="G17" s="294"/>
      <c r="H17" s="41"/>
      <c r="I17" s="41"/>
      <c r="J17" s="279"/>
      <c r="K17" s="654"/>
      <c r="L17" s="537"/>
      <c r="M17" s="537"/>
      <c r="N17" s="279"/>
      <c r="O17" s="279"/>
      <c r="P17" s="279"/>
      <c r="Q17" s="279"/>
      <c r="R17" s="279"/>
      <c r="S17" s="279"/>
      <c r="T17" s="280"/>
      <c r="U17" s="81"/>
      <c r="V17" s="81"/>
      <c r="W17" s="280"/>
      <c r="X17" s="146"/>
      <c r="Y17" s="146"/>
      <c r="Z17" s="300"/>
      <c r="AA17" s="300"/>
      <c r="AB17" s="146"/>
    </row>
    <row r="18" spans="1:28" s="126" customFormat="1" hidden="1">
      <c r="A18" s="41"/>
      <c r="B18" s="41"/>
      <c r="C18" s="536"/>
      <c r="D18" s="291"/>
      <c r="E18" s="536"/>
      <c r="F18" s="41"/>
      <c r="G18" s="291"/>
      <c r="H18" s="41"/>
      <c r="I18" s="41"/>
      <c r="J18" s="279"/>
      <c r="K18" s="654"/>
      <c r="L18" s="537"/>
      <c r="M18" s="537"/>
      <c r="N18" s="279"/>
      <c r="O18" s="279"/>
      <c r="P18" s="279"/>
      <c r="Q18" s="279"/>
      <c r="R18" s="279"/>
      <c r="S18" s="279"/>
      <c r="T18" s="280"/>
      <c r="U18" s="81"/>
      <c r="V18" s="81"/>
      <c r="W18" s="280"/>
      <c r="X18" s="146"/>
      <c r="Y18" s="146"/>
      <c r="Z18" s="300"/>
      <c r="AA18" s="300"/>
      <c r="AB18" s="146"/>
    </row>
    <row r="19" spans="1:28" s="126" customFormat="1" ht="13.35" customHeight="1">
      <c r="A19" s="41"/>
      <c r="B19" s="248" t="str">
        <f>IF(Index!$AJ$5=1,'3.3 Yields_costs'!V19,U19)</f>
        <v>   Depósitos de bancos centrales</v>
      </c>
      <c r="C19" s="435">
        <v>8.7998488647186423E-4</v>
      </c>
      <c r="D19" s="436">
        <v>109993.83354083332</v>
      </c>
      <c r="E19" s="435">
        <v>0</v>
      </c>
      <c r="F19" s="435">
        <v>2.7679197788805037E-3</v>
      </c>
      <c r="G19" s="436">
        <v>312062.93932131247</v>
      </c>
      <c r="H19" s="435">
        <v>3.2226952930345651E-2</v>
      </c>
      <c r="I19" s="41"/>
      <c r="J19" s="279"/>
      <c r="K19" s="654"/>
      <c r="L19" s="537"/>
      <c r="M19" s="537"/>
      <c r="N19" s="279"/>
      <c r="O19" s="279"/>
      <c r="P19" s="279"/>
      <c r="Q19" s="279"/>
      <c r="R19" s="279"/>
      <c r="S19" s="279"/>
      <c r="T19" s="280"/>
      <c r="U19" s="81" t="s">
        <v>670</v>
      </c>
      <c r="V19" s="81" t="s">
        <v>671</v>
      </c>
      <c r="W19" s="280"/>
      <c r="X19" s="146"/>
      <c r="Y19" s="146"/>
      <c r="Z19" s="300"/>
      <c r="AA19" s="300"/>
      <c r="AB19" s="146"/>
    </row>
    <row r="20" spans="1:28" s="126" customFormat="1" ht="13.35" customHeight="1">
      <c r="A20" s="41"/>
      <c r="B20" s="248" t="str">
        <f>IF(Index!$AJ$5=1,'3.3 Yields_costs'!V20,U20)</f>
        <v>   Depósitos de entidades de crédito</v>
      </c>
      <c r="C20" s="437">
        <v>9.7070429327944602E-2</v>
      </c>
      <c r="D20" s="436">
        <v>12133331.843962917</v>
      </c>
      <c r="E20" s="437">
        <v>2.1626457966742313E-2</v>
      </c>
      <c r="F20" s="437">
        <v>9.1908047078985117E-2</v>
      </c>
      <c r="G20" s="436">
        <v>10361967.690533953</v>
      </c>
      <c r="H20" s="435">
        <v>3.7826541980326332E-2</v>
      </c>
      <c r="I20" s="41"/>
      <c r="J20" s="279"/>
      <c r="K20" s="654"/>
      <c r="L20" s="537"/>
      <c r="M20" s="537"/>
      <c r="N20" s="279"/>
      <c r="O20" s="279"/>
      <c r="P20" s="279"/>
      <c r="Q20" s="279"/>
      <c r="R20" s="279"/>
      <c r="S20" s="279"/>
      <c r="T20" s="280"/>
      <c r="U20" s="81" t="s">
        <v>672</v>
      </c>
      <c r="V20" s="81" t="s">
        <v>673</v>
      </c>
      <c r="W20" s="280"/>
      <c r="X20" s="146"/>
      <c r="Y20" s="146"/>
      <c r="Z20" s="300"/>
      <c r="AA20" s="300"/>
      <c r="AB20" s="146"/>
    </row>
    <row r="21" spans="1:28" s="126" customFormat="1" ht="13.35" customHeight="1">
      <c r="A21" s="41"/>
      <c r="B21" s="320" t="str">
        <f>IF(Index!$AJ$5=1,'3.3 Yields_costs'!V21,U21)</f>
        <v xml:space="preserve">   Recursos de clientes</v>
      </c>
      <c r="C21" s="437">
        <v>0.79009461025686123</v>
      </c>
      <c r="D21" s="436">
        <v>98757985.93602483</v>
      </c>
      <c r="E21" s="437">
        <v>1.2689185397121957E-2</v>
      </c>
      <c r="F21" s="437">
        <v>0.79810271423818968</v>
      </c>
      <c r="G21" s="436">
        <v>89980309.684487894</v>
      </c>
      <c r="H21" s="437">
        <v>1.757659691496391E-2</v>
      </c>
      <c r="I21" s="41"/>
      <c r="J21" s="279"/>
      <c r="K21" s="654"/>
      <c r="L21" s="537"/>
      <c r="M21" s="537"/>
      <c r="N21" s="279"/>
      <c r="O21" s="279"/>
      <c r="P21" s="279"/>
      <c r="Q21" s="279"/>
      <c r="R21" s="279"/>
      <c r="S21" s="279"/>
      <c r="T21" s="280"/>
      <c r="U21" s="81" t="s">
        <v>674</v>
      </c>
      <c r="V21" s="81" t="s">
        <v>675</v>
      </c>
      <c r="W21" s="280"/>
      <c r="X21" s="146"/>
      <c r="Y21" s="146"/>
      <c r="Z21" s="300"/>
      <c r="AA21" s="300"/>
      <c r="AB21" s="146"/>
    </row>
    <row r="22" spans="1:28" s="293" customFormat="1" ht="13.35" customHeight="1">
      <c r="A22" s="49"/>
      <c r="B22" s="592" t="str">
        <f>IF(Index!$AJ$5=1,'3.3 Yields_costs'!V22,U22)</f>
        <v>      Depósitos de la clientela  (c)</v>
      </c>
      <c r="C22" s="442">
        <v>0.64843047865053871</v>
      </c>
      <c r="D22" s="440">
        <v>81050658.060103685</v>
      </c>
      <c r="E22" s="442">
        <v>9.7222860791044401E-3</v>
      </c>
      <c r="F22" s="442">
        <v>0.69749734171307032</v>
      </c>
      <c r="G22" s="440">
        <v>78637781.443151981</v>
      </c>
      <c r="H22" s="331">
        <v>1.4164669456915007E-2</v>
      </c>
      <c r="I22" s="49"/>
      <c r="J22" s="537"/>
      <c r="K22" s="654"/>
      <c r="L22" s="537"/>
      <c r="M22" s="537"/>
      <c r="N22" s="537"/>
      <c r="O22" s="537"/>
      <c r="P22" s="537"/>
      <c r="Q22" s="537"/>
      <c r="R22" s="537"/>
      <c r="S22" s="537"/>
      <c r="T22" s="493"/>
      <c r="U22" s="155" t="s">
        <v>676</v>
      </c>
      <c r="V22" s="155" t="s">
        <v>677</v>
      </c>
      <c r="W22" s="493"/>
      <c r="Z22" s="589"/>
      <c r="AA22" s="589"/>
    </row>
    <row r="23" spans="1:28" s="126" customFormat="1" ht="13.35" customHeight="1">
      <c r="A23" s="41"/>
      <c r="B23" s="585" t="str">
        <f>IF(Index!$AJ$5=1,'3.3 Yields_costs'!V23,U23)</f>
        <v xml:space="preserve">        Recursos mayoristas </v>
      </c>
      <c r="C23" s="433">
        <v>0.14166413160632271</v>
      </c>
      <c r="D23" s="434">
        <v>17707327.875921167</v>
      </c>
      <c r="E23" s="433">
        <v>2.626939037262184E-2</v>
      </c>
      <c r="F23" s="433">
        <v>0.10060537252511942</v>
      </c>
      <c r="G23" s="434">
        <v>11342528.241335917</v>
      </c>
      <c r="H23" s="433">
        <v>4.123149995220228E-2</v>
      </c>
      <c r="I23" s="41"/>
      <c r="J23" s="279"/>
      <c r="K23" s="654"/>
      <c r="L23" s="537"/>
      <c r="M23" s="537"/>
      <c r="N23" s="279"/>
      <c r="O23" s="279"/>
      <c r="P23" s="279"/>
      <c r="Q23" s="279"/>
      <c r="R23" s="279"/>
      <c r="S23" s="279"/>
      <c r="T23" s="280"/>
      <c r="U23" s="81" t="s">
        <v>678</v>
      </c>
      <c r="V23" s="81" t="s">
        <v>679</v>
      </c>
      <c r="W23" s="280"/>
      <c r="X23" s="146"/>
      <c r="Y23" s="146"/>
      <c r="Z23" s="300"/>
      <c r="AA23" s="300"/>
      <c r="AB23" s="146"/>
    </row>
    <row r="24" spans="1:28" s="126" customFormat="1" ht="13.35" customHeight="1">
      <c r="A24" s="41"/>
      <c r="B24" s="248" t="str">
        <f>IF(Index!$AJ$5=1,'3.3 Yields_costs'!V24,U24)</f>
        <v>   Pasivos subordinados</v>
      </c>
      <c r="C24" s="435">
        <v>1.6918092688417249E-2</v>
      </c>
      <c r="D24" s="436">
        <v>2114679.3537091664</v>
      </c>
      <c r="E24" s="435">
        <v>1.621773701523388E-2</v>
      </c>
      <c r="F24" s="435">
        <v>1.4100521826820155E-2</v>
      </c>
      <c r="G24" s="436">
        <v>1589731.8704162443</v>
      </c>
      <c r="H24" s="435">
        <v>1.4752358270144634E-2</v>
      </c>
      <c r="I24" s="41"/>
      <c r="J24" s="279"/>
      <c r="K24" s="654"/>
      <c r="L24" s="537"/>
      <c r="M24" s="537"/>
      <c r="N24" s="279"/>
      <c r="O24" s="279"/>
      <c r="P24" s="279"/>
      <c r="Q24" s="279"/>
      <c r="R24" s="279"/>
      <c r="S24" s="279"/>
      <c r="T24" s="280"/>
      <c r="U24" s="81" t="s">
        <v>680</v>
      </c>
      <c r="V24" s="81" t="s">
        <v>681</v>
      </c>
      <c r="W24" s="280"/>
      <c r="X24" s="146"/>
      <c r="Y24" s="146"/>
      <c r="Z24" s="300"/>
      <c r="AA24" s="300"/>
      <c r="AB24" s="146"/>
    </row>
    <row r="25" spans="1:28" s="126" customFormat="1" ht="13.35" customHeight="1">
      <c r="A25" s="41"/>
      <c r="B25" s="320" t="str">
        <f>IF(Index!$AJ$5=1,'3.3 Yields_costs'!V25,U25)</f>
        <v xml:space="preserve">   Otros costes sin ponderación</v>
      </c>
      <c r="C25" s="320"/>
      <c r="D25" s="557"/>
      <c r="E25" s="448">
        <v>6.9322600332177332E-4</v>
      </c>
      <c r="F25" s="320"/>
      <c r="G25" s="438"/>
      <c r="H25" s="448">
        <v>1.1185527105373252E-3</v>
      </c>
      <c r="I25" s="41"/>
      <c r="J25" s="279"/>
      <c r="K25" s="654"/>
      <c r="L25" s="537"/>
      <c r="M25" s="537"/>
      <c r="N25" s="279"/>
      <c r="O25" s="279"/>
      <c r="P25" s="279"/>
      <c r="Q25" s="279"/>
      <c r="R25" s="279"/>
      <c r="S25" s="279"/>
      <c r="T25" s="280"/>
      <c r="U25" s="81" t="s">
        <v>682</v>
      </c>
      <c r="V25" s="81" t="s">
        <v>683</v>
      </c>
      <c r="W25" s="280"/>
      <c r="X25" s="146"/>
      <c r="Y25" s="146"/>
      <c r="Z25" s="300"/>
      <c r="AA25" s="300"/>
      <c r="AB25" s="146"/>
    </row>
    <row r="26" spans="1:28" s="126" customFormat="1" ht="16.149999999999999" customHeight="1">
      <c r="A26" s="41"/>
      <c r="B26" s="449" t="str">
        <f>IF(Index!$AJ$5=1,'3.3 Yields_costs'!V26,U26)</f>
        <v>Recursos medios con coste (d)</v>
      </c>
      <c r="C26" s="451">
        <v>0.90497631707401949</v>
      </c>
      <c r="D26" s="450">
        <v>113117640.8923686</v>
      </c>
      <c r="E26" s="451">
        <v>1.4394480217439118E-2</v>
      </c>
      <c r="F26" s="451">
        <v>0.90689241327237324</v>
      </c>
      <c r="G26" s="450">
        <v>102245561.55613686</v>
      </c>
      <c r="H26" s="452">
        <v>2.0747888935298293E-2</v>
      </c>
      <c r="I26" s="41"/>
      <c r="J26" s="279"/>
      <c r="K26" s="654"/>
      <c r="L26" s="537"/>
      <c r="M26" s="537"/>
      <c r="N26" s="279"/>
      <c r="O26" s="279"/>
      <c r="P26" s="279"/>
      <c r="Q26" s="279"/>
      <c r="R26" s="279"/>
      <c r="S26" s="279"/>
      <c r="T26" s="280"/>
      <c r="U26" s="155" t="s">
        <v>684</v>
      </c>
      <c r="V26" s="155" t="s">
        <v>685</v>
      </c>
      <c r="W26" s="280"/>
      <c r="X26" s="146"/>
      <c r="Y26" s="146"/>
      <c r="Z26" s="300"/>
      <c r="AA26" s="300"/>
      <c r="AB26" s="146"/>
    </row>
    <row r="27" spans="1:28" s="126" customFormat="1" ht="13.35" customHeight="1">
      <c r="A27" s="41"/>
      <c r="B27" s="413" t="str">
        <f>IF(Index!$AJ$5=1,'3.3 Yields_costs'!V27,U27)</f>
        <v>Otros pasivos</v>
      </c>
      <c r="C27" s="453">
        <v>9.5023682925980721E-2</v>
      </c>
      <c r="D27" s="454">
        <v>11877498.492164651</v>
      </c>
      <c r="E27" s="453"/>
      <c r="F27" s="453">
        <v>9.3107586727626757E-2</v>
      </c>
      <c r="G27" s="454">
        <v>10497207.111648595</v>
      </c>
      <c r="H27" s="413"/>
      <c r="I27" s="41"/>
      <c r="J27" s="279"/>
      <c r="K27" s="654"/>
      <c r="L27" s="537"/>
      <c r="M27" s="537"/>
      <c r="N27" s="279"/>
      <c r="O27" s="279"/>
      <c r="P27" s="279"/>
      <c r="Q27" s="279"/>
      <c r="R27" s="279"/>
      <c r="S27" s="279"/>
      <c r="T27" s="280"/>
      <c r="U27" s="81" t="s">
        <v>686</v>
      </c>
      <c r="V27" s="81" t="s">
        <v>687</v>
      </c>
      <c r="W27" s="280"/>
      <c r="X27" s="146"/>
      <c r="Y27" s="146"/>
      <c r="Z27" s="300"/>
      <c r="AA27" s="300"/>
      <c r="AB27" s="146"/>
    </row>
    <row r="28" spans="1:28" s="126" customFormat="1" ht="13.35" customHeight="1">
      <c r="A28" s="49"/>
      <c r="B28" s="325" t="str">
        <f>IF(Index!$AJ$5=1,'3.3 Yields_costs'!V28,U28)</f>
        <v>Recursos totales medios</v>
      </c>
      <c r="C28" s="327">
        <v>1</v>
      </c>
      <c r="D28" s="447">
        <v>124995139.38453323</v>
      </c>
      <c r="E28" s="327">
        <v>1.3026663693372884E-2</v>
      </c>
      <c r="F28" s="327">
        <v>0.99999999999999989</v>
      </c>
      <c r="G28" s="447">
        <v>112742768.66778544</v>
      </c>
      <c r="H28" s="327">
        <v>1.8816103066839843E-2</v>
      </c>
      <c r="I28" s="49"/>
      <c r="J28" s="279"/>
      <c r="K28" s="654"/>
      <c r="L28" s="537"/>
      <c r="M28" s="537"/>
      <c r="N28" s="279"/>
      <c r="O28" s="279"/>
      <c r="P28" s="279"/>
      <c r="Q28" s="537"/>
      <c r="R28" s="537"/>
      <c r="S28" s="537"/>
      <c r="T28" s="493"/>
      <c r="U28" s="155" t="s">
        <v>688</v>
      </c>
      <c r="V28" s="155" t="s">
        <v>689</v>
      </c>
      <c r="W28" s="493"/>
      <c r="X28" s="146"/>
      <c r="Y28" s="146"/>
      <c r="Z28" s="300"/>
      <c r="AA28" s="300"/>
      <c r="AB28" s="146"/>
    </row>
    <row r="29" spans="1:28" s="126" customFormat="1" ht="13.35" customHeight="1">
      <c r="A29" s="49"/>
      <c r="B29" s="49"/>
      <c r="C29" s="292"/>
      <c r="D29" s="292"/>
      <c r="E29" s="292"/>
      <c r="F29" s="292"/>
      <c r="G29" s="292"/>
      <c r="H29" s="292"/>
      <c r="I29" s="49"/>
      <c r="J29" s="279"/>
      <c r="K29" s="279"/>
      <c r="L29" s="537"/>
      <c r="M29" s="537"/>
      <c r="N29" s="279"/>
      <c r="O29" s="279"/>
      <c r="P29" s="279"/>
      <c r="Q29" s="537"/>
      <c r="R29" s="537"/>
      <c r="S29" s="537"/>
      <c r="T29" s="493"/>
      <c r="U29" s="155"/>
      <c r="V29" s="155"/>
      <c r="W29" s="493"/>
      <c r="X29" s="146"/>
      <c r="Y29" s="146"/>
      <c r="Z29" s="300"/>
      <c r="AA29" s="300"/>
      <c r="AB29" s="146"/>
    </row>
    <row r="30" spans="1:28" s="126" customFormat="1" ht="13.35" customHeight="1">
      <c r="A30" s="41"/>
      <c r="B30" s="455" t="str">
        <f>IF(Index!$AJ$5=1,'3.3 Yields_costs'!V30,U30)</f>
        <v>Margen de clientes (a-c)</v>
      </c>
      <c r="C30" s="456"/>
      <c r="D30" s="455"/>
      <c r="E30" s="456">
        <v>2.6796447445256791E-2</v>
      </c>
      <c r="F30" s="456"/>
      <c r="G30" s="456"/>
      <c r="H30" s="456">
        <v>2.9062754146966577E-2</v>
      </c>
      <c r="I30" s="41"/>
      <c r="J30" s="279"/>
      <c r="K30" s="279"/>
      <c r="L30" s="537"/>
      <c r="M30" s="537"/>
      <c r="N30" s="279"/>
      <c r="O30" s="279"/>
      <c r="P30" s="279"/>
      <c r="Q30" s="279"/>
      <c r="R30" s="279"/>
      <c r="S30" s="279"/>
      <c r="T30" s="280"/>
      <c r="U30" s="155" t="s">
        <v>690</v>
      </c>
      <c r="V30" s="155" t="s">
        <v>691</v>
      </c>
      <c r="W30" s="280"/>
      <c r="X30" s="146"/>
      <c r="Y30" s="146"/>
      <c r="Z30" s="300"/>
      <c r="AA30" s="300"/>
      <c r="AB30" s="146"/>
    </row>
    <row r="31" spans="1:28" s="126" customFormat="1" ht="13.35" customHeight="1">
      <c r="A31" s="41"/>
      <c r="B31" s="457" t="str">
        <f>IF(Index!$AJ$5=1,'3.3 Yields_costs'!V31,U31)</f>
        <v>Margen de intermediación (b-d)</v>
      </c>
      <c r="C31" s="458"/>
      <c r="D31" s="457"/>
      <c r="E31" s="458">
        <v>1.783755891654025E-2</v>
      </c>
      <c r="F31" s="458"/>
      <c r="G31" s="458"/>
      <c r="H31" s="458">
        <v>1.9995001285610655E-2</v>
      </c>
      <c r="I31" s="41"/>
      <c r="J31" s="279"/>
      <c r="K31" s="279"/>
      <c r="L31" s="537"/>
      <c r="M31" s="537"/>
      <c r="N31" s="279"/>
      <c r="O31" s="279"/>
      <c r="P31" s="279"/>
      <c r="Q31" s="279"/>
      <c r="R31" s="279"/>
      <c r="S31" s="279"/>
      <c r="T31" s="280"/>
      <c r="U31" s="155" t="s">
        <v>692</v>
      </c>
      <c r="V31" s="155" t="s">
        <v>693</v>
      </c>
      <c r="W31" s="280"/>
      <c r="X31" s="146"/>
      <c r="Y31" s="146"/>
      <c r="Z31" s="300"/>
      <c r="AA31" s="300"/>
      <c r="AB31" s="146"/>
    </row>
    <row r="32" spans="1:28" s="126" customFormat="1">
      <c r="A32" s="41"/>
      <c r="B32" s="41"/>
      <c r="C32" s="41"/>
      <c r="D32" s="49"/>
      <c r="E32" s="41"/>
      <c r="F32" s="41"/>
      <c r="G32" s="41"/>
      <c r="H32" s="41"/>
      <c r="I32" s="41"/>
      <c r="J32" s="493"/>
      <c r="K32" s="493"/>
      <c r="L32" s="81"/>
      <c r="M32" s="81"/>
      <c r="N32" s="280"/>
      <c r="O32" s="280"/>
      <c r="P32" s="280"/>
      <c r="Q32" s="280"/>
      <c r="R32" s="280"/>
      <c r="S32" s="280"/>
      <c r="T32" s="280"/>
      <c r="U32" s="81"/>
      <c r="V32" s="81"/>
      <c r="W32" s="146"/>
      <c r="X32" s="146"/>
      <c r="Y32" s="146"/>
      <c r="Z32" s="300"/>
      <c r="AA32" s="300"/>
      <c r="AB32" s="146"/>
    </row>
    <row r="33" spans="1:28" s="126" customFormat="1">
      <c r="A33" s="41"/>
      <c r="B33" s="459" t="str">
        <f>IF(Index!$AJ$5=1,'3.3 Yields_costs'!V33,U33)</f>
        <v>ATM acumulados</v>
      </c>
      <c r="C33" s="416"/>
      <c r="D33" s="416">
        <v>124995139.38453323</v>
      </c>
      <c r="E33" s="416"/>
      <c r="F33" s="416"/>
      <c r="G33" s="416">
        <v>112742768.66778545</v>
      </c>
      <c r="H33" s="416"/>
      <c r="I33" s="41"/>
      <c r="J33" s="493"/>
      <c r="K33" s="493"/>
      <c r="L33" s="81"/>
      <c r="M33" s="81"/>
      <c r="N33" s="280"/>
      <c r="O33" s="280"/>
      <c r="P33" s="280"/>
      <c r="Q33" s="280"/>
      <c r="R33" s="280"/>
      <c r="S33" s="280"/>
      <c r="T33" s="280"/>
      <c r="U33" s="295" t="s">
        <v>694</v>
      </c>
      <c r="V33" s="295" t="s">
        <v>695</v>
      </c>
      <c r="W33" s="146"/>
      <c r="X33" s="146"/>
      <c r="Y33" s="146"/>
      <c r="Z33" s="300"/>
      <c r="AA33" s="300"/>
      <c r="AB33" s="146"/>
    </row>
    <row r="34" spans="1:28" s="126" customFormat="1" ht="17.45">
      <c r="A34" s="41"/>
      <c r="B34" s="593" t="str">
        <f>IF(Index!$AJ$5=1,'3.3 Yields_costs'!V34,U34)</f>
        <v>(*) Cesiones temporales de clientes mayoristas incluidos en recursos mayoristas</v>
      </c>
      <c r="C34" s="586"/>
      <c r="D34" s="594"/>
      <c r="E34" s="49"/>
      <c r="F34" s="49"/>
      <c r="G34" s="41"/>
      <c r="H34" s="41"/>
      <c r="I34" s="49"/>
      <c r="J34" s="493"/>
      <c r="K34" s="493"/>
      <c r="L34" s="81"/>
      <c r="M34" s="81"/>
      <c r="N34" s="280"/>
      <c r="O34" s="280"/>
      <c r="P34" s="280"/>
      <c r="Q34" s="280"/>
      <c r="R34" s="280"/>
      <c r="S34" s="280"/>
      <c r="T34" s="280"/>
      <c r="U34" s="295" t="s">
        <v>696</v>
      </c>
      <c r="V34" s="295" t="s">
        <v>697</v>
      </c>
      <c r="W34" s="146"/>
      <c r="X34" s="146"/>
      <c r="Y34" s="146"/>
      <c r="Z34" s="300"/>
      <c r="AA34" s="300"/>
      <c r="AB34" s="146"/>
    </row>
    <row r="35" spans="1:28" s="126" customFormat="1">
      <c r="A35" s="41"/>
      <c r="B35" s="664"/>
      <c r="C35" s="49"/>
      <c r="D35" s="41"/>
      <c r="E35" s="41"/>
      <c r="F35" s="41"/>
      <c r="G35" s="49"/>
      <c r="H35" s="49"/>
      <c r="I35" s="49"/>
      <c r="J35" s="280"/>
      <c r="K35" s="280"/>
      <c r="L35" s="81"/>
      <c r="M35" s="81"/>
      <c r="N35" s="280"/>
      <c r="O35" s="280"/>
      <c r="P35" s="280"/>
      <c r="Q35" s="280"/>
      <c r="R35" s="280"/>
      <c r="S35" s="280"/>
      <c r="T35" s="280"/>
      <c r="U35" s="92"/>
      <c r="V35" s="92"/>
      <c r="W35" s="146"/>
      <c r="X35" s="146"/>
      <c r="Y35" s="146"/>
      <c r="Z35" s="300"/>
      <c r="AA35" s="300"/>
      <c r="AB35" s="146"/>
    </row>
    <row r="36" spans="1:28" s="126" customFormat="1" ht="19.149999999999999">
      <c r="A36" s="41"/>
      <c r="B36" s="287" t="str">
        <f>IF(Index!$AJ$5=1,'3.3 Yields_costs'!V36,U36)</f>
        <v>RENDIMIENTOS Y COSTES TRIMESTRALES</v>
      </c>
      <c r="C36" s="49"/>
      <c r="D36" s="49"/>
      <c r="E36" s="664"/>
      <c r="F36" s="49"/>
      <c r="G36" s="49"/>
      <c r="H36" s="41"/>
      <c r="I36" s="41"/>
      <c r="J36" s="280"/>
      <c r="K36" s="280"/>
      <c r="L36" s="81"/>
      <c r="M36" s="81"/>
      <c r="N36" s="280"/>
      <c r="O36" s="280"/>
      <c r="P36" s="280"/>
      <c r="Q36" s="280"/>
      <c r="R36" s="280"/>
      <c r="S36" s="280"/>
      <c r="T36" s="280"/>
      <c r="U36" s="288" t="s">
        <v>698</v>
      </c>
      <c r="V36" s="288" t="s">
        <v>699</v>
      </c>
      <c r="W36" s="146"/>
      <c r="X36" s="146"/>
      <c r="Y36" s="146"/>
      <c r="Z36" s="300"/>
      <c r="AA36" s="300"/>
      <c r="AB36" s="146"/>
    </row>
    <row r="37" spans="1:28" s="126" customFormat="1" ht="19.149999999999999">
      <c r="A37" s="41"/>
      <c r="B37" s="287"/>
      <c r="C37" s="49"/>
      <c r="D37" s="49"/>
      <c r="E37" s="664"/>
      <c r="F37" s="49"/>
      <c r="G37" s="49"/>
      <c r="H37" s="41"/>
      <c r="I37" s="41"/>
      <c r="J37" s="280"/>
      <c r="K37" s="280"/>
      <c r="L37" s="81"/>
      <c r="M37" s="81"/>
      <c r="N37" s="280"/>
      <c r="O37" s="280"/>
      <c r="P37" s="280"/>
      <c r="Q37" s="280"/>
      <c r="R37" s="280"/>
      <c r="S37" s="280"/>
      <c r="T37" s="280"/>
      <c r="U37" s="155" t="s">
        <v>645</v>
      </c>
      <c r="V37" s="155" t="s">
        <v>646</v>
      </c>
      <c r="W37" s="146"/>
      <c r="X37" s="146"/>
      <c r="Y37" s="146"/>
      <c r="Z37" s="300"/>
      <c r="AA37" s="300"/>
      <c r="AB37" s="146"/>
    </row>
    <row r="38" spans="1:28" s="293" customFormat="1">
      <c r="A38" s="49"/>
      <c r="B38" s="49"/>
      <c r="C38" s="675" t="str">
        <f>IF(Index!$AJ$5=1,'3.3 Yields_costs'!$V$68,$U$68)</f>
        <v>4T25 (*)</v>
      </c>
      <c r="D38" s="675"/>
      <c r="E38" s="675"/>
      <c r="F38" s="675" t="str">
        <f>IF(Index!$AJ$5=1,'3.3 Yields_costs'!$V$69,$U$69)</f>
        <v>3T25 (*)</v>
      </c>
      <c r="G38" s="675"/>
      <c r="H38" s="675"/>
      <c r="I38" s="675" t="str">
        <f>IF(Index!$AJ$5=1,'3.3 Yields_costs'!$V$70,$U$70)</f>
        <v>2T25 (*)</v>
      </c>
      <c r="J38" s="675"/>
      <c r="K38" s="675"/>
      <c r="L38" s="675" t="str">
        <f>IF(Index!$AJ$5=1,'3.3 Yields_costs'!$V$71,$U$71)</f>
        <v>1T25 (*)</v>
      </c>
      <c r="M38" s="675"/>
      <c r="N38" s="675"/>
      <c r="O38" s="675" t="str">
        <f>IF(Index!$AJ$5=1,'3.3 Yields_costs'!$V$72,$U$72)</f>
        <v>4T24</v>
      </c>
      <c r="P38" s="675"/>
      <c r="Q38" s="675"/>
      <c r="R38" s="493"/>
      <c r="S38" s="493"/>
      <c r="T38" s="493"/>
      <c r="U38" s="155" t="s">
        <v>648</v>
      </c>
      <c r="V38" s="155" t="s">
        <v>7</v>
      </c>
      <c r="Z38" s="589"/>
      <c r="AA38" s="589"/>
    </row>
    <row r="39" spans="1:28" s="126" customFormat="1" ht="13.9" thickBot="1">
      <c r="A39" s="41"/>
      <c r="B39" s="241"/>
      <c r="C39" s="290" t="str">
        <f>IF(Index!$AJ$5=1,'3.3 Yields_costs'!$V$39,$U$39)</f>
        <v>Ponderación</v>
      </c>
      <c r="D39" s="290" t="str">
        <f>IF(Index!$AJ$5=1,'3.3 Yields_costs'!$V$37,$U$37)</f>
        <v>miles de €</v>
      </c>
      <c r="E39" s="290" t="str">
        <f>IF(Index!$AJ$5=1,'3.3 Yields_costs'!$V$38,$U$38)</f>
        <v>Tipo</v>
      </c>
      <c r="F39" s="290" t="str">
        <f>IF(Index!$AJ$5=1,'3.3 Yields_costs'!$V$39,$U$39)</f>
        <v>Ponderación</v>
      </c>
      <c r="G39" s="290" t="str">
        <f>IF(Index!$AJ$5=1,'3.3 Yields_costs'!$V$37,$U$37)</f>
        <v>miles de €</v>
      </c>
      <c r="H39" s="290" t="str">
        <f>IF(Index!$AJ$5=1,'3.3 Yields_costs'!$V$38,$U$38)</f>
        <v>Tipo</v>
      </c>
      <c r="I39" s="290" t="str">
        <f>IF(Index!$AJ$5=1,'3.3 Yields_costs'!$V$39,$U$39)</f>
        <v>Ponderación</v>
      </c>
      <c r="J39" s="290" t="str">
        <f>IF(Index!$AJ$5=1,'3.3 Yields_costs'!$V$37,$U$37)</f>
        <v>miles de €</v>
      </c>
      <c r="K39" s="290" t="str">
        <f>IF(Index!$AJ$5=1,'3.3 Yields_costs'!$V$38,$U$38)</f>
        <v>Tipo</v>
      </c>
      <c r="L39" s="290" t="str">
        <f>IF(Index!$AJ$5=1,'3.3 Yields_costs'!$V$39,$U$39)</f>
        <v>Ponderación</v>
      </c>
      <c r="M39" s="290" t="str">
        <f>IF(Index!$AJ$5=1,'3.3 Yields_costs'!$V$37,$U$37)</f>
        <v>miles de €</v>
      </c>
      <c r="N39" s="290" t="str">
        <f>IF(Index!$AJ$5=1,'3.3 Yields_costs'!$V$38,$U$38)</f>
        <v>Tipo</v>
      </c>
      <c r="O39" s="290" t="str">
        <f>IF(Index!$AJ$5=1,'3.3 Yields_costs'!$V$39,$U$39)</f>
        <v>Ponderación</v>
      </c>
      <c r="P39" s="290" t="str">
        <f>IF(Index!$AJ$5=1,'3.3 Yields_costs'!$V$37,$U$37)</f>
        <v>miles de €</v>
      </c>
      <c r="Q39" s="290" t="str">
        <f>IF(Index!$AJ$5=1,'3.3 Yields_costs'!$V$38,$U$38)</f>
        <v>Tipo</v>
      </c>
      <c r="R39" s="280"/>
      <c r="S39" s="280"/>
      <c r="T39" s="280"/>
      <c r="U39" s="155" t="s">
        <v>649</v>
      </c>
      <c r="V39" s="155" t="s">
        <v>650</v>
      </c>
      <c r="W39" s="280"/>
      <c r="X39" s="280"/>
      <c r="Y39" s="280"/>
      <c r="Z39" s="300"/>
      <c r="AA39" s="300"/>
      <c r="AB39" s="146"/>
    </row>
    <row r="40" spans="1:28" s="126" customFormat="1">
      <c r="A40" s="41"/>
      <c r="B40" s="284"/>
      <c r="C40" s="38"/>
      <c r="D40" s="664"/>
      <c r="E40" s="664"/>
      <c r="F40" s="38"/>
      <c r="G40" s="664"/>
      <c r="H40" s="664"/>
      <c r="I40" s="38"/>
      <c r="J40" s="664"/>
      <c r="K40" s="664"/>
      <c r="L40" s="38"/>
      <c r="M40" s="664"/>
      <c r="N40" s="664"/>
      <c r="O40" s="38"/>
      <c r="P40" s="664"/>
      <c r="Q40" s="664"/>
      <c r="R40" s="280"/>
      <c r="S40" s="81"/>
      <c r="T40" s="81"/>
      <c r="U40" s="296"/>
      <c r="V40" s="296"/>
      <c r="W40" s="280"/>
      <c r="X40" s="280"/>
      <c r="Y40" s="280"/>
      <c r="Z40" s="300"/>
      <c r="AA40" s="300"/>
      <c r="AB40" s="146"/>
    </row>
    <row r="41" spans="1:28" s="126" customFormat="1" ht="13.35" customHeight="1">
      <c r="A41" s="41"/>
      <c r="B41" s="248" t="str">
        <f>IF(Index!$AJ$5=1,'3.3 Yields_costs'!V41,U41)</f>
        <v>   Depósitos en bancos centrales</v>
      </c>
      <c r="C41" s="433">
        <v>8.5220105251870168E-2</v>
      </c>
      <c r="D41" s="434">
        <v>10940309.35284912</v>
      </c>
      <c r="E41" s="433">
        <v>1.8471324815115958E-2</v>
      </c>
      <c r="F41" s="433">
        <v>8.1517037008978874E-2</v>
      </c>
      <c r="G41" s="434">
        <v>10496178.006132925</v>
      </c>
      <c r="H41" s="433">
        <v>1.8142778518190499E-2</v>
      </c>
      <c r="I41" s="433">
        <v>6.9161487675037381E-2</v>
      </c>
      <c r="J41" s="434">
        <v>8549983.6013272405</v>
      </c>
      <c r="K41" s="433">
        <v>1.9967504765415315E-2</v>
      </c>
      <c r="L41" s="433">
        <v>9.0073483591123465E-2</v>
      </c>
      <c r="M41" s="434">
        <v>10738510.617557373</v>
      </c>
      <c r="N41" s="433">
        <v>2.5513943934661797E-2</v>
      </c>
      <c r="O41" s="433">
        <v>8.6054168047589183E-2</v>
      </c>
      <c r="P41" s="434">
        <v>9966523.8703575209</v>
      </c>
      <c r="Q41" s="433">
        <v>2.9763901385927622E-2</v>
      </c>
      <c r="R41" s="280"/>
      <c r="S41" s="81"/>
      <c r="T41" s="81"/>
      <c r="U41" s="81" t="s">
        <v>651</v>
      </c>
      <c r="V41" s="81" t="s">
        <v>652</v>
      </c>
      <c r="W41" s="280"/>
      <c r="X41" s="280"/>
      <c r="Y41" s="280"/>
      <c r="Z41" s="300"/>
      <c r="AA41" s="300"/>
      <c r="AB41" s="146"/>
    </row>
    <row r="42" spans="1:28" s="126" customFormat="1" ht="13.35" customHeight="1">
      <c r="A42" s="41"/>
      <c r="B42" s="320" t="str">
        <f>IF(Index!$AJ$5=1,'3.3 Yields_costs'!V42,U42)</f>
        <v>   Depósitos en entidades de crédito</v>
      </c>
      <c r="C42" s="435">
        <v>9.2007875418112839E-2</v>
      </c>
      <c r="D42" s="436">
        <v>11811703.552788872</v>
      </c>
      <c r="E42" s="435">
        <v>1.8730493844480969E-2</v>
      </c>
      <c r="F42" s="435">
        <v>0.10059119548114556</v>
      </c>
      <c r="G42" s="436">
        <v>12952177.021639314</v>
      </c>
      <c r="H42" s="435">
        <v>1.9207680147966661E-2</v>
      </c>
      <c r="I42" s="435">
        <v>9.2082833434400366E-2</v>
      </c>
      <c r="J42" s="436">
        <v>11383600.068395222</v>
      </c>
      <c r="K42" s="435">
        <v>2.2090425587324249E-2</v>
      </c>
      <c r="L42" s="435">
        <v>7.7831470957495E-2</v>
      </c>
      <c r="M42" s="436">
        <v>9279024.6800173037</v>
      </c>
      <c r="N42" s="435">
        <v>2.4885876324653732E-2</v>
      </c>
      <c r="O42" s="435">
        <v>6.6464314540604599E-2</v>
      </c>
      <c r="P42" s="436">
        <v>7697688.4725625319</v>
      </c>
      <c r="Q42" s="435">
        <v>3.2141034909141469E-2</v>
      </c>
      <c r="R42" s="280"/>
      <c r="S42" s="81"/>
      <c r="T42" s="81"/>
      <c r="U42" s="81" t="s">
        <v>653</v>
      </c>
      <c r="V42" s="81" t="s">
        <v>654</v>
      </c>
      <c r="W42" s="637"/>
      <c r="X42" s="280"/>
      <c r="Y42" s="280"/>
      <c r="Z42" s="300"/>
      <c r="AA42" s="300"/>
      <c r="AB42" s="146"/>
    </row>
    <row r="43" spans="1:28" s="293" customFormat="1" ht="13.35" customHeight="1">
      <c r="A43" s="49"/>
      <c r="B43" s="439" t="str">
        <f>IF(Index!$AJ$5=1,'3.3 Yields_costs'!V43,U43)</f>
        <v>  Crédito a la clientela (a)</v>
      </c>
      <c r="C43" s="331">
        <v>0.63645125699271399</v>
      </c>
      <c r="D43" s="440">
        <v>81705762.025647864</v>
      </c>
      <c r="E43" s="441">
        <v>3.4764869299873387E-2</v>
      </c>
      <c r="F43" s="331">
        <v>0.62810782931715869</v>
      </c>
      <c r="G43" s="440">
        <v>80875505.605441511</v>
      </c>
      <c r="H43" s="441">
        <v>3.4923193057269646E-2</v>
      </c>
      <c r="I43" s="331">
        <v>0.64336406747797448</v>
      </c>
      <c r="J43" s="440">
        <v>79534903.188689992</v>
      </c>
      <c r="K43" s="441">
        <v>3.7086427112902491E-2</v>
      </c>
      <c r="L43" s="331">
        <v>0.64632112509736639</v>
      </c>
      <c r="M43" s="440">
        <v>77054045.069637656</v>
      </c>
      <c r="N43" s="441">
        <v>3.9509010259791699E-2</v>
      </c>
      <c r="O43" s="331">
        <v>0.65987450184063845</v>
      </c>
      <c r="P43" s="440">
        <v>76424595.38273634</v>
      </c>
      <c r="Q43" s="441">
        <v>4.1368283536834097E-2</v>
      </c>
      <c r="R43" s="493"/>
      <c r="S43" s="155"/>
      <c r="T43" s="155"/>
      <c r="U43" s="155" t="s">
        <v>655</v>
      </c>
      <c r="V43" s="155" t="s">
        <v>700</v>
      </c>
      <c r="W43" s="493"/>
      <c r="X43" s="493"/>
      <c r="Y43" s="493"/>
      <c r="Z43" s="589"/>
      <c r="AA43" s="589"/>
    </row>
    <row r="44" spans="1:28" s="126" customFormat="1" ht="13.35" customHeight="1">
      <c r="A44" s="41"/>
      <c r="B44" s="248" t="str">
        <f>IF(Index!$AJ$5=1,'3.3 Yields_costs'!V44,U44)</f>
        <v>   Valores representativos de deuda</v>
      </c>
      <c r="C44" s="435">
        <v>0.14540010168097808</v>
      </c>
      <c r="D44" s="434">
        <v>18666042.333838925</v>
      </c>
      <c r="E44" s="433">
        <v>2.570494782302685E-2</v>
      </c>
      <c r="F44" s="435">
        <v>0.14924625198489053</v>
      </c>
      <c r="G44" s="434">
        <v>19217028.550841868</v>
      </c>
      <c r="H44" s="433">
        <v>2.4910537342625341E-2</v>
      </c>
      <c r="I44" s="435">
        <v>0.14977733769926158</v>
      </c>
      <c r="J44" s="434">
        <v>18515995.306465138</v>
      </c>
      <c r="K44" s="433">
        <v>2.5347034158631269E-2</v>
      </c>
      <c r="L44" s="435">
        <v>0.14070369691268558</v>
      </c>
      <c r="M44" s="434">
        <v>16774616.490744332</v>
      </c>
      <c r="N44" s="433">
        <v>2.517601368914138E-2</v>
      </c>
      <c r="O44" s="435">
        <v>0.14171493854732545</v>
      </c>
      <c r="P44" s="434">
        <v>16412979.75290503</v>
      </c>
      <c r="Q44" s="433">
        <v>2.5384786249021345E-2</v>
      </c>
      <c r="R44" s="280"/>
      <c r="S44" s="81"/>
      <c r="T44" s="81"/>
      <c r="U44" s="81" t="s">
        <v>657</v>
      </c>
      <c r="V44" s="81" t="s">
        <v>658</v>
      </c>
      <c r="W44" s="280"/>
      <c r="X44" s="280"/>
      <c r="Y44" s="280"/>
      <c r="Z44" s="300"/>
      <c r="AA44" s="300"/>
      <c r="AB44" s="146"/>
    </row>
    <row r="45" spans="1:28" s="126" customFormat="1" ht="13.35" customHeight="1">
      <c r="A45" s="41"/>
      <c r="B45" s="248" t="str">
        <f>IF(Index!$AJ$5=1,'3.3 Yields_costs'!V45,U45)</f>
        <v xml:space="preserve">         De los que Cartera ALCO</v>
      </c>
      <c r="C45" s="435">
        <v>0.1157754342050981</v>
      </c>
      <c r="D45" s="434">
        <v>14862913.650724534</v>
      </c>
      <c r="E45" s="433">
        <v>2.5141896732242243E-2</v>
      </c>
      <c r="F45" s="435">
        <v>0.11512843588542694</v>
      </c>
      <c r="G45" s="434">
        <v>14824000</v>
      </c>
      <c r="H45" s="433">
        <v>2.4528562671578404E-2</v>
      </c>
      <c r="I45" s="435">
        <v>0.11801156478645067</v>
      </c>
      <c r="J45" s="434">
        <v>14589000</v>
      </c>
      <c r="K45" s="433">
        <v>2.398235461159582E-2</v>
      </c>
      <c r="L45" s="435">
        <v>0.11837676428127988</v>
      </c>
      <c r="M45" s="436">
        <v>14112812</v>
      </c>
      <c r="N45" s="435">
        <v>2.3942838449047415E-2</v>
      </c>
      <c r="O45" s="435">
        <v>0.11822112546135653</v>
      </c>
      <c r="P45" s="436">
        <v>13691999.999808842</v>
      </c>
      <c r="Q45" s="435">
        <v>2.2753258011660251E-2</v>
      </c>
      <c r="R45" s="280"/>
      <c r="S45" s="81"/>
      <c r="T45" s="81"/>
      <c r="U45" s="70" t="s">
        <v>659</v>
      </c>
      <c r="V45" s="81" t="s">
        <v>660</v>
      </c>
      <c r="W45" s="280"/>
      <c r="X45" s="280"/>
      <c r="Y45" s="280"/>
      <c r="Z45" s="300"/>
      <c r="AA45" s="300"/>
      <c r="AB45" s="146"/>
    </row>
    <row r="46" spans="1:28" s="126" customFormat="1" ht="13.35" customHeight="1">
      <c r="A46" s="41"/>
      <c r="B46" s="248" t="str">
        <f>IF(Index!$AJ$5=1,'3.3 Yields_costs'!V46,U46)</f>
        <v xml:space="preserve">   Renta variable</v>
      </c>
      <c r="C46" s="435">
        <v>8.6124360382675205E-3</v>
      </c>
      <c r="D46" s="436">
        <v>1105639.4997611817</v>
      </c>
      <c r="E46" s="435">
        <v>2.2915654755535007E-2</v>
      </c>
      <c r="F46" s="435">
        <v>8.7395293520345762E-3</v>
      </c>
      <c r="G46" s="436">
        <v>1125306.5510547748</v>
      </c>
      <c r="H46" s="435">
        <v>4.8233414899926342E-3</v>
      </c>
      <c r="I46" s="435">
        <v>8.6110581205683483E-3</v>
      </c>
      <c r="J46" s="436">
        <v>1064528.9480594641</v>
      </c>
      <c r="K46" s="435">
        <v>3.1779435728224482E-2</v>
      </c>
      <c r="L46" s="435">
        <v>9.2897624166120886E-3</v>
      </c>
      <c r="M46" s="436">
        <v>1107520.3086206082</v>
      </c>
      <c r="N46" s="435">
        <v>3.5334702034577024E-2</v>
      </c>
      <c r="O46" s="435">
        <v>7.8918790503041333E-3</v>
      </c>
      <c r="P46" s="436">
        <v>914012.68202759768</v>
      </c>
      <c r="Q46" s="435">
        <v>2.182984357886901E-2</v>
      </c>
      <c r="R46" s="280"/>
      <c r="S46" s="81"/>
      <c r="T46" s="81"/>
      <c r="U46" s="81" t="s">
        <v>661</v>
      </c>
      <c r="V46" s="81" t="s">
        <v>373</v>
      </c>
      <c r="W46" s="280"/>
      <c r="X46" s="280"/>
      <c r="Y46" s="280"/>
      <c r="Z46" s="300"/>
      <c r="AA46" s="300"/>
      <c r="AB46" s="146"/>
    </row>
    <row r="47" spans="1:28" s="126" customFormat="1" ht="13.35" customHeight="1">
      <c r="A47" s="41"/>
      <c r="B47" s="248" t="str">
        <f>IF(Index!$AJ$5=1,'3.3 Yields_costs'!V47,U47)</f>
        <v xml:space="preserve">   Otros rendimientos sin ponderación</v>
      </c>
      <c r="C47" s="248"/>
      <c r="D47" s="436"/>
      <c r="E47" s="435">
        <v>8.2921135451989592E-5</v>
      </c>
      <c r="F47" s="248"/>
      <c r="G47" s="436"/>
      <c r="H47" s="435">
        <v>1.9629628058194862E-4</v>
      </c>
      <c r="I47" s="248"/>
      <c r="J47" s="436"/>
      <c r="K47" s="435">
        <v>4.3901181353379198E-4</v>
      </c>
      <c r="L47" s="248"/>
      <c r="M47" s="436"/>
      <c r="N47" s="435">
        <v>6.9652883628971984E-4</v>
      </c>
      <c r="O47" s="248"/>
      <c r="P47" s="436"/>
      <c r="Q47" s="435">
        <v>1.1000000000000001E-3</v>
      </c>
      <c r="R47" s="280"/>
      <c r="S47" s="81"/>
      <c r="T47" s="81"/>
      <c r="U47" s="81" t="s">
        <v>662</v>
      </c>
      <c r="V47" s="81" t="s">
        <v>663</v>
      </c>
      <c r="W47" s="280"/>
      <c r="X47" s="280"/>
      <c r="Y47" s="280"/>
      <c r="Z47" s="300"/>
      <c r="AA47" s="300"/>
      <c r="AB47" s="146"/>
    </row>
    <row r="48" spans="1:28" s="126" customFormat="1" ht="13.35" customHeight="1">
      <c r="A48" s="41"/>
      <c r="B48" s="444" t="str">
        <f>IF(Index!$AJ$5=1,'3.3 Yields_costs'!V48,U48)</f>
        <v>Activos medios remunerados (b)</v>
      </c>
      <c r="C48" s="331">
        <v>0.96769177538194273</v>
      </c>
      <c r="D48" s="443">
        <v>124229456.76488598</v>
      </c>
      <c r="E48" s="331">
        <v>3.0421597498162624E-2</v>
      </c>
      <c r="F48" s="331">
        <v>0.96820184314420821</v>
      </c>
      <c r="G48" s="443">
        <v>124666195.73511039</v>
      </c>
      <c r="H48" s="331">
        <v>3.0258786157447513E-2</v>
      </c>
      <c r="I48" s="331">
        <v>0.96299678440724223</v>
      </c>
      <c r="J48" s="443">
        <v>119049011.11293706</v>
      </c>
      <c r="K48" s="331">
        <v>3.298872774265834E-2</v>
      </c>
      <c r="L48" s="331">
        <v>0.96421953897528268</v>
      </c>
      <c r="M48" s="443">
        <v>114953717.16657729</v>
      </c>
      <c r="N48" s="331">
        <v>3.5586043060043301E-2</v>
      </c>
      <c r="O48" s="331">
        <v>0.96199980202646185</v>
      </c>
      <c r="P48" s="443">
        <v>111415800.16058902</v>
      </c>
      <c r="Q48" s="331">
        <v>3.8283586090546322E-2</v>
      </c>
      <c r="R48" s="280"/>
      <c r="S48" s="81"/>
      <c r="T48" s="81"/>
      <c r="U48" s="155" t="s">
        <v>664</v>
      </c>
      <c r="V48" s="155" t="s">
        <v>665</v>
      </c>
      <c r="W48" s="280"/>
      <c r="X48" s="280"/>
      <c r="Y48" s="280"/>
      <c r="Z48" s="300"/>
      <c r="AA48" s="300"/>
      <c r="AB48" s="146"/>
    </row>
    <row r="49" spans="1:28" s="126" customFormat="1" ht="13.35" customHeight="1">
      <c r="A49" s="41"/>
      <c r="B49" s="350" t="str">
        <f>IF(Index!$AJ$5=1,'3.3 Yields_costs'!V49,U49)</f>
        <v>Otros activos</v>
      </c>
      <c r="C49" s="445">
        <v>3.2308224618057393E-2</v>
      </c>
      <c r="D49" s="446">
        <v>4147635.9471537583</v>
      </c>
      <c r="E49" s="350"/>
      <c r="F49" s="445">
        <v>3.1798156855791793E-2</v>
      </c>
      <c r="G49" s="446">
        <v>4094347.9654267123</v>
      </c>
      <c r="H49" s="350"/>
      <c r="I49" s="445">
        <v>3.7003215592757828E-2</v>
      </c>
      <c r="J49" s="446">
        <v>4574466.1826967401</v>
      </c>
      <c r="K49" s="350"/>
      <c r="L49" s="445">
        <v>3.578046102471745E-2</v>
      </c>
      <c r="M49" s="446">
        <v>4265726.6633450259</v>
      </c>
      <c r="N49" s="350"/>
      <c r="O49" s="445">
        <v>3.8000197973538215E-2</v>
      </c>
      <c r="P49" s="446">
        <v>4401063.7575641554</v>
      </c>
      <c r="Q49" s="350"/>
      <c r="R49" s="280"/>
      <c r="S49" s="81"/>
      <c r="T49" s="81"/>
      <c r="U49" s="81" t="s">
        <v>666</v>
      </c>
      <c r="V49" s="81" t="s">
        <v>667</v>
      </c>
      <c r="W49" s="280"/>
      <c r="X49" s="280"/>
      <c r="Y49" s="280"/>
      <c r="Z49" s="300"/>
      <c r="AA49" s="300"/>
      <c r="AB49" s="146"/>
    </row>
    <row r="50" spans="1:28" s="126" customFormat="1" ht="13.35" customHeight="1">
      <c r="A50" s="41"/>
      <c r="B50" s="323" t="str">
        <f>IF(Index!$AJ$5=1,'3.3 Yields_costs'!V50,U50)</f>
        <v>Activos totales medios</v>
      </c>
      <c r="C50" s="327">
        <v>1</v>
      </c>
      <c r="D50" s="447">
        <v>128377092.71203972</v>
      </c>
      <c r="E50" s="327">
        <v>2.9438729692951859E-2</v>
      </c>
      <c r="F50" s="327">
        <v>1</v>
      </c>
      <c r="G50" s="447">
        <v>128760543.7005371</v>
      </c>
      <c r="H50" s="327">
        <v>2.9296612528947136E-2</v>
      </c>
      <c r="I50" s="327">
        <v>1</v>
      </c>
      <c r="J50" s="447">
        <v>123623477.29563379</v>
      </c>
      <c r="K50" s="327">
        <v>3.1768038737865961E-2</v>
      </c>
      <c r="L50" s="327">
        <v>1</v>
      </c>
      <c r="M50" s="447">
        <v>119219443.8299223</v>
      </c>
      <c r="N50" s="327">
        <v>3.4312758033309507E-2</v>
      </c>
      <c r="O50" s="327">
        <v>1</v>
      </c>
      <c r="P50" s="447">
        <v>115816863.91815317</v>
      </c>
      <c r="Q50" s="327">
        <v>3.6828802239968574E-2</v>
      </c>
      <c r="R50" s="280"/>
      <c r="S50" s="81"/>
      <c r="T50" s="81"/>
      <c r="U50" s="155" t="s">
        <v>668</v>
      </c>
      <c r="V50" s="155" t="s">
        <v>669</v>
      </c>
      <c r="W50" s="492"/>
      <c r="X50" s="280"/>
      <c r="Y50" s="280"/>
      <c r="Z50" s="300"/>
      <c r="AA50" s="300"/>
      <c r="AB50" s="146"/>
    </row>
    <row r="51" spans="1:28" s="126" customFormat="1" ht="13.35" customHeight="1">
      <c r="A51" s="41"/>
      <c r="B51" s="41"/>
      <c r="C51" s="294"/>
      <c r="D51" s="294"/>
      <c r="E51" s="297"/>
      <c r="F51" s="294"/>
      <c r="G51" s="294"/>
      <c r="H51" s="297"/>
      <c r="I51" s="294"/>
      <c r="J51" s="294"/>
      <c r="K51" s="297"/>
      <c r="L51" s="294"/>
      <c r="M51" s="294"/>
      <c r="N51" s="297"/>
      <c r="O51" s="294"/>
      <c r="P51" s="294"/>
      <c r="Q51" s="297"/>
      <c r="R51" s="280"/>
      <c r="S51" s="81"/>
      <c r="T51" s="81"/>
      <c r="U51" s="81"/>
      <c r="V51" s="81"/>
      <c r="W51" s="280"/>
      <c r="X51" s="280"/>
      <c r="Y51" s="280"/>
      <c r="Z51" s="300"/>
      <c r="AA51" s="300"/>
      <c r="AB51" s="146"/>
    </row>
    <row r="52" spans="1:28" s="126" customFormat="1" ht="13.35" customHeight="1">
      <c r="A52" s="41"/>
      <c r="B52" s="248" t="str">
        <f>IF(Index!$AJ$5=1,'3.3 Yields_costs'!V52,U52)</f>
        <v>   Depósitos de bancos centrales</v>
      </c>
      <c r="C52" s="433">
        <v>1.2165904702614123E-3</v>
      </c>
      <c r="D52" s="436">
        <v>156182.34759333334</v>
      </c>
      <c r="E52" s="433">
        <v>0</v>
      </c>
      <c r="F52" s="433">
        <v>0</v>
      </c>
      <c r="G52" s="436">
        <v>0</v>
      </c>
      <c r="H52" s="435">
        <v>0</v>
      </c>
      <c r="I52" s="433">
        <v>3.1665791533311977E-4</v>
      </c>
      <c r="J52" s="436">
        <v>39146.35260666666</v>
      </c>
      <c r="K52" s="435">
        <v>0</v>
      </c>
      <c r="L52" s="433">
        <v>2.0520699149741434E-3</v>
      </c>
      <c r="M52" s="436">
        <v>244646.63396333333</v>
      </c>
      <c r="N52" s="433">
        <v>0</v>
      </c>
      <c r="O52" s="433">
        <v>0</v>
      </c>
      <c r="P52" s="436">
        <v>0</v>
      </c>
      <c r="Q52" s="433">
        <v>0</v>
      </c>
      <c r="R52" s="280"/>
      <c r="S52" s="81"/>
      <c r="T52" s="81"/>
      <c r="U52" s="81" t="s">
        <v>670</v>
      </c>
      <c r="V52" s="299" t="s">
        <v>671</v>
      </c>
      <c r="W52" s="280"/>
      <c r="X52" s="280"/>
      <c r="Y52" s="280"/>
      <c r="Z52" s="300"/>
      <c r="AA52" s="300"/>
      <c r="AB52" s="146"/>
    </row>
    <row r="53" spans="1:28" s="126" customFormat="1" ht="13.35" customHeight="1">
      <c r="A53" s="41"/>
      <c r="B53" s="248" t="str">
        <f>IF(Index!$AJ$5=1,'3.3 Yields_costs'!V53,U53)</f>
        <v>   Depósitos de entidades de crédito</v>
      </c>
      <c r="C53" s="435">
        <v>9.4593504631410405E-2</v>
      </c>
      <c r="D53" s="436">
        <v>12143639.114023333</v>
      </c>
      <c r="E53" s="437">
        <v>2.0195884645318705E-2</v>
      </c>
      <c r="F53" s="435">
        <v>0.1018237184289474</v>
      </c>
      <c r="G53" s="436">
        <v>13110877.346521666</v>
      </c>
      <c r="H53" s="437">
        <v>1.8960564752330482E-2</v>
      </c>
      <c r="I53" s="435">
        <v>9.4534553985734626E-2</v>
      </c>
      <c r="J53" s="436">
        <v>11686690.288308332</v>
      </c>
      <c r="K53" s="437">
        <v>2.1830929201653804E-2</v>
      </c>
      <c r="L53" s="435">
        <v>9.7233473455349939E-2</v>
      </c>
      <c r="M53" s="436">
        <v>11592120.626998333</v>
      </c>
      <c r="N53" s="437">
        <v>2.600044327573758E-2</v>
      </c>
      <c r="O53" s="435">
        <v>8.4428946893190859E-2</v>
      </c>
      <c r="P53" s="436">
        <v>9778295.8530816659</v>
      </c>
      <c r="Q53" s="437">
        <v>3.1143820178532903E-2</v>
      </c>
      <c r="R53" s="280"/>
      <c r="S53" s="81"/>
      <c r="T53" s="81"/>
      <c r="U53" s="81" t="s">
        <v>672</v>
      </c>
      <c r="V53" s="299" t="s">
        <v>673</v>
      </c>
      <c r="W53" s="280"/>
      <c r="X53" s="280"/>
      <c r="Y53" s="280"/>
      <c r="Z53" s="300"/>
      <c r="AA53" s="300"/>
      <c r="AB53" s="146"/>
    </row>
    <row r="54" spans="1:28" s="126" customFormat="1" ht="13.35" customHeight="1">
      <c r="A54" s="41"/>
      <c r="B54" s="320" t="str">
        <f>IF(Index!$AJ$5=1,'3.3 Yields_costs'!V54,U54)</f>
        <v xml:space="preserve">   Recursos de clientes </v>
      </c>
      <c r="C54" s="435">
        <v>0.79124721688132238</v>
      </c>
      <c r="D54" s="436">
        <v>101578017.31971693</v>
      </c>
      <c r="E54" s="435">
        <v>1.1420306575988951E-2</v>
      </c>
      <c r="F54" s="435">
        <v>0.7834834847635298</v>
      </c>
      <c r="G54" s="436">
        <v>100881759.47854358</v>
      </c>
      <c r="H54" s="435">
        <v>1.1427053819496788E-2</v>
      </c>
      <c r="I54" s="435">
        <v>0.79399596638560166</v>
      </c>
      <c r="J54" s="436">
        <v>98156542.323295236</v>
      </c>
      <c r="K54" s="435">
        <v>1.2914502400822781E-2</v>
      </c>
      <c r="L54" s="435">
        <v>0.79194820567386892</v>
      </c>
      <c r="M54" s="436">
        <v>94415624.622543573</v>
      </c>
      <c r="N54" s="435">
        <v>1.5212481768912342E-2</v>
      </c>
      <c r="O54" s="435">
        <v>0.80877179971982027</v>
      </c>
      <c r="P54" s="436">
        <v>93669413.468990251</v>
      </c>
      <c r="Q54" s="435">
        <v>1.7381592884719795E-2</v>
      </c>
      <c r="R54" s="280"/>
      <c r="S54" s="81"/>
      <c r="T54" s="81"/>
      <c r="U54" s="81" t="s">
        <v>674</v>
      </c>
      <c r="V54" s="299" t="s">
        <v>701</v>
      </c>
      <c r="W54" s="280"/>
      <c r="X54" s="280"/>
      <c r="Y54" s="280"/>
      <c r="Z54" s="300"/>
      <c r="AA54" s="300"/>
      <c r="AB54" s="146"/>
    </row>
    <row r="55" spans="1:28" s="293" customFormat="1" ht="13.35" customHeight="1">
      <c r="A55" s="49"/>
      <c r="B55" s="592" t="str">
        <f>IF(Index!$AJ$5=1,'3.3 Yields_costs'!V55,U55)</f>
        <v>      Depósitos de la clientela  (c)</v>
      </c>
      <c r="C55" s="331">
        <v>0.64500864963986904</v>
      </c>
      <c r="D55" s="440">
        <v>82804335.214885011</v>
      </c>
      <c r="E55" s="441">
        <v>8.6641692577099118E-3</v>
      </c>
      <c r="F55" s="331">
        <v>0.62987558507631303</v>
      </c>
      <c r="G55" s="440">
        <v>81103122.798119977</v>
      </c>
      <c r="H55" s="441">
        <v>8.4317735178339893E-3</v>
      </c>
      <c r="I55" s="331">
        <v>0.65352774409047032</v>
      </c>
      <c r="J55" s="440">
        <v>80791372.233635023</v>
      </c>
      <c r="K55" s="441">
        <v>9.8109134813758464E-3</v>
      </c>
      <c r="L55" s="331">
        <v>0.66741489662748077</v>
      </c>
      <c r="M55" s="440">
        <v>79568832.779733345</v>
      </c>
      <c r="N55" s="441">
        <v>1.2089039787420158E-2</v>
      </c>
      <c r="O55" s="331">
        <v>0.6927346260556938</v>
      </c>
      <c r="P55" s="440">
        <v>80230351.91728501</v>
      </c>
      <c r="Q55" s="441">
        <v>1.3961077777116058E-2</v>
      </c>
      <c r="R55" s="493"/>
      <c r="S55" s="155"/>
      <c r="T55" s="155"/>
      <c r="U55" s="155" t="s">
        <v>676</v>
      </c>
      <c r="V55" s="155" t="s">
        <v>677</v>
      </c>
      <c r="W55" s="493"/>
      <c r="X55" s="493"/>
      <c r="Y55" s="493"/>
      <c r="Z55" s="589"/>
      <c r="AA55" s="589"/>
    </row>
    <row r="56" spans="1:28" s="126" customFormat="1" ht="13.35" customHeight="1">
      <c r="A56" s="41"/>
      <c r="B56" s="585" t="str">
        <f>IF(Index!$AJ$5=1,'3.3 Yields_costs'!V56,U56)</f>
        <v xml:space="preserve">        Recursos mayoristas </v>
      </c>
      <c r="C56" s="435">
        <v>0.14623856724145337</v>
      </c>
      <c r="D56" s="434">
        <v>18773682.104831915</v>
      </c>
      <c r="E56" s="433">
        <v>2.3576692154835672E-2</v>
      </c>
      <c r="F56" s="435">
        <v>0.15360789968721666</v>
      </c>
      <c r="G56" s="434">
        <v>19778636.68042358</v>
      </c>
      <c r="H56" s="433">
        <v>2.3709325345369511E-2</v>
      </c>
      <c r="I56" s="435">
        <v>0.14046822229513165</v>
      </c>
      <c r="J56" s="434">
        <v>17365170.089660246</v>
      </c>
      <c r="K56" s="433">
        <v>2.7353935263073989E-2</v>
      </c>
      <c r="L56" s="435">
        <v>0.12453330904638833</v>
      </c>
      <c r="M56" s="434">
        <v>14846791.842810249</v>
      </c>
      <c r="N56" s="433">
        <v>3.1952033003538383E-2</v>
      </c>
      <c r="O56" s="435">
        <v>0.11603717366412651</v>
      </c>
      <c r="P56" s="434">
        <v>13439061.551705247</v>
      </c>
      <c r="Q56" s="433">
        <v>3.7801852868320857E-2</v>
      </c>
      <c r="R56" s="280"/>
      <c r="S56" s="81"/>
      <c r="T56" s="81"/>
      <c r="U56" s="81" t="s">
        <v>678</v>
      </c>
      <c r="V56" s="81" t="s">
        <v>679</v>
      </c>
      <c r="W56" s="280"/>
      <c r="X56" s="280"/>
      <c r="Y56" s="280"/>
      <c r="Z56" s="300"/>
      <c r="AA56" s="300"/>
      <c r="AB56" s="146"/>
    </row>
    <row r="57" spans="1:28" s="126" customFormat="1" ht="13.35" customHeight="1">
      <c r="A57" s="41"/>
      <c r="B57" s="248" t="str">
        <f>IF(Index!$AJ$5=1,'3.3 Yields_costs'!V57,U57)</f>
        <v>   Pasivos subordinados</v>
      </c>
      <c r="C57" s="435">
        <v>1.9307145994935077E-2</v>
      </c>
      <c r="D57" s="436">
        <v>2478595.2713966668</v>
      </c>
      <c r="E57" s="435">
        <v>1.5758000786852081E-2</v>
      </c>
      <c r="F57" s="435">
        <v>1.9190132790083581E-2</v>
      </c>
      <c r="G57" s="436">
        <v>2470931.9317366667</v>
      </c>
      <c r="H57" s="435">
        <v>1.5773390181934108E-2</v>
      </c>
      <c r="I57" s="435">
        <v>1.4996497309675212E-2</v>
      </c>
      <c r="J57" s="436">
        <v>1853919.1446766667</v>
      </c>
      <c r="K57" s="435">
        <v>1.7908166903321004E-2</v>
      </c>
      <c r="L57" s="435">
        <v>1.3884237451971893E-2</v>
      </c>
      <c r="M57" s="436">
        <v>1655271.0670266666</v>
      </c>
      <c r="N57" s="435">
        <v>1.5556741949106218E-2</v>
      </c>
      <c r="O57" s="435">
        <v>1.4381266640067152E-2</v>
      </c>
      <c r="P57" s="436">
        <v>1665593.2014233333</v>
      </c>
      <c r="Q57" s="435">
        <v>1.5500933485871353E-2</v>
      </c>
      <c r="R57" s="280"/>
      <c r="S57" s="81"/>
      <c r="T57" s="81"/>
      <c r="U57" s="81" t="s">
        <v>680</v>
      </c>
      <c r="V57" s="299" t="s">
        <v>681</v>
      </c>
      <c r="W57" s="637"/>
      <c r="X57" s="280"/>
      <c r="Y57" s="280"/>
      <c r="Z57" s="300"/>
      <c r="AA57" s="300"/>
      <c r="AB57" s="146"/>
    </row>
    <row r="58" spans="1:28" s="126" customFormat="1" ht="13.35" customHeight="1">
      <c r="A58" s="41"/>
      <c r="B58" s="320" t="str">
        <f>IF(Index!$AJ$5=1,'3.3 Yields_costs'!V58,U58)</f>
        <v xml:space="preserve">   Otros costes sin ponderación</v>
      </c>
      <c r="C58" s="248"/>
      <c r="D58" s="438"/>
      <c r="E58" s="437">
        <v>4.1387560164095165E-4</v>
      </c>
      <c r="F58" s="248"/>
      <c r="G58" s="438"/>
      <c r="H58" s="437">
        <v>6.9538445623364316E-4</v>
      </c>
      <c r="I58" s="248"/>
      <c r="J58" s="438"/>
      <c r="K58" s="437">
        <v>8.0306847440254903E-4</v>
      </c>
      <c r="L58" s="248"/>
      <c r="M58" s="438"/>
      <c r="N58" s="437">
        <v>8.8291541892223865E-4</v>
      </c>
      <c r="O58" s="248"/>
      <c r="P58" s="438"/>
      <c r="Q58" s="437">
        <v>8.9999999999999998E-4</v>
      </c>
      <c r="R58" s="280"/>
      <c r="S58" s="81"/>
      <c r="T58" s="81"/>
      <c r="U58" s="81" t="s">
        <v>682</v>
      </c>
      <c r="V58" s="299" t="s">
        <v>683</v>
      </c>
      <c r="W58" s="637"/>
      <c r="X58" s="280"/>
      <c r="Y58" s="280"/>
      <c r="Z58" s="300"/>
      <c r="AA58" s="300"/>
      <c r="AB58" s="146"/>
    </row>
    <row r="59" spans="1:28" s="126" customFormat="1" ht="13.35" customHeight="1">
      <c r="A59" s="41"/>
      <c r="B59" s="449" t="str">
        <f>IF(Index!$AJ$5=1,'3.3 Yields_costs'!V59,U59)</f>
        <v>Recursos medios con coste (d)</v>
      </c>
      <c r="C59" s="327">
        <v>0.90637707372008236</v>
      </c>
      <c r="D59" s="450">
        <v>116358053.62503028</v>
      </c>
      <c r="E59" s="451">
        <v>1.2826945645623469E-2</v>
      </c>
      <c r="F59" s="327">
        <v>0.90451029776654657</v>
      </c>
      <c r="G59" s="450">
        <v>116465237.72315525</v>
      </c>
      <c r="H59" s="451">
        <v>1.3062548898710823E-2</v>
      </c>
      <c r="I59" s="327">
        <v>0.90385753497271459</v>
      </c>
      <c r="J59" s="450">
        <v>111738011.45318691</v>
      </c>
      <c r="K59" s="451">
        <v>1.4728259258414251E-2</v>
      </c>
      <c r="L59" s="327">
        <v>0.90513138881980182</v>
      </c>
      <c r="M59" s="450">
        <v>107909260.76810193</v>
      </c>
      <c r="N59" s="451">
        <v>1.722484422683189E-2</v>
      </c>
      <c r="O59" s="327">
        <v>0.90759523789896757</v>
      </c>
      <c r="P59" s="450">
        <v>105114834.16050857</v>
      </c>
      <c r="Q59" s="451">
        <v>1.9572220370011981E-2</v>
      </c>
      <c r="R59" s="280"/>
      <c r="S59" s="81"/>
      <c r="T59" s="81"/>
      <c r="U59" s="155" t="s">
        <v>684</v>
      </c>
      <c r="V59" s="155" t="s">
        <v>685</v>
      </c>
      <c r="W59" s="280"/>
      <c r="X59" s="280"/>
      <c r="Y59" s="280"/>
      <c r="Z59" s="300"/>
      <c r="AA59" s="300"/>
      <c r="AB59" s="146"/>
    </row>
    <row r="60" spans="1:28" s="126" customFormat="1" ht="13.35" customHeight="1">
      <c r="A60" s="41"/>
      <c r="B60" s="413" t="str">
        <f>IF(Index!$AJ$5=1,'3.3 Yields_costs'!V60,U60)</f>
        <v>Otros pasivos</v>
      </c>
      <c r="C60" s="453">
        <v>9.3622926279917834E-2</v>
      </c>
      <c r="D60" s="454">
        <v>12019039.087009473</v>
      </c>
      <c r="E60" s="413"/>
      <c r="F60" s="453">
        <v>9.5489702233453488E-2</v>
      </c>
      <c r="G60" s="454">
        <v>12295305.977381863</v>
      </c>
      <c r="H60" s="413"/>
      <c r="I60" s="453">
        <v>9.6142465027285448E-2</v>
      </c>
      <c r="J60" s="454">
        <v>11885465.842446888</v>
      </c>
      <c r="K60" s="413"/>
      <c r="L60" s="453">
        <v>9.4868611180198237E-2</v>
      </c>
      <c r="M60" s="454">
        <v>11310183.061820382</v>
      </c>
      <c r="N60" s="413"/>
      <c r="O60" s="453">
        <v>9.2404762101032462E-2</v>
      </c>
      <c r="P60" s="454">
        <v>10702029.757644594</v>
      </c>
      <c r="Q60" s="413"/>
      <c r="R60" s="280"/>
      <c r="S60" s="81"/>
      <c r="T60" s="81"/>
      <c r="U60" s="81" t="s">
        <v>686</v>
      </c>
      <c r="V60" s="299" t="s">
        <v>687</v>
      </c>
      <c r="W60" s="280"/>
      <c r="X60" s="280"/>
      <c r="Y60" s="280"/>
      <c r="Z60" s="300"/>
      <c r="AA60" s="300"/>
      <c r="AB60" s="146"/>
    </row>
    <row r="61" spans="1:28" s="126" customFormat="1" ht="13.35" customHeight="1">
      <c r="A61" s="41"/>
      <c r="B61" s="325" t="str">
        <f>IF(Index!$AJ$5=1,'3.3 Yields_costs'!V61,U61)</f>
        <v>Recursos totales medios</v>
      </c>
      <c r="C61" s="327">
        <v>1</v>
      </c>
      <c r="D61" s="447">
        <v>128377092.71203972</v>
      </c>
      <c r="E61" s="327">
        <v>1.1626049459046753E-2</v>
      </c>
      <c r="F61" s="327">
        <v>1</v>
      </c>
      <c r="G61" s="447">
        <v>128760543.7005371</v>
      </c>
      <c r="H61" s="327">
        <v>1.1815209993963002E-2</v>
      </c>
      <c r="I61" s="327">
        <v>1</v>
      </c>
      <c r="J61" s="447">
        <v>123623477.29563379</v>
      </c>
      <c r="K61" s="327">
        <v>1.3312248107749367E-2</v>
      </c>
      <c r="L61" s="327">
        <v>1</v>
      </c>
      <c r="M61" s="447">
        <v>119219443.8299223</v>
      </c>
      <c r="N61" s="327">
        <v>1.5590747177237095E-2</v>
      </c>
      <c r="O61" s="327">
        <v>1</v>
      </c>
      <c r="P61" s="447">
        <v>115816863.91815317</v>
      </c>
      <c r="Q61" s="327">
        <v>1.776365400293204E-2</v>
      </c>
      <c r="R61" s="280"/>
      <c r="S61" s="81"/>
      <c r="T61" s="81"/>
      <c r="U61" s="155" t="s">
        <v>688</v>
      </c>
      <c r="V61" s="295" t="s">
        <v>689</v>
      </c>
      <c r="W61" s="492"/>
      <c r="X61" s="280"/>
      <c r="Y61" s="280"/>
      <c r="Z61" s="300"/>
      <c r="AA61" s="300"/>
      <c r="AB61" s="146"/>
    </row>
    <row r="62" spans="1:28" s="126" customFormat="1" ht="13.35" customHeight="1">
      <c r="A62" s="41"/>
      <c r="B62" s="49"/>
      <c r="C62" s="292"/>
      <c r="D62" s="292"/>
      <c r="E62" s="292"/>
      <c r="F62" s="292"/>
      <c r="G62" s="292"/>
      <c r="H62" s="292"/>
      <c r="I62" s="292"/>
      <c r="J62" s="292"/>
      <c r="K62" s="292"/>
      <c r="L62" s="292"/>
      <c r="M62" s="292"/>
      <c r="N62" s="292"/>
      <c r="O62" s="292"/>
      <c r="P62" s="292"/>
      <c r="Q62" s="292"/>
      <c r="R62" s="280"/>
      <c r="S62" s="81"/>
      <c r="T62" s="81"/>
      <c r="U62" s="155"/>
      <c r="V62" s="295"/>
      <c r="W62" s="280"/>
      <c r="X62" s="280"/>
      <c r="Y62" s="280"/>
      <c r="Z62" s="300"/>
      <c r="AA62" s="300"/>
      <c r="AB62" s="146"/>
    </row>
    <row r="63" spans="1:28" s="126" customFormat="1" ht="13.35" customHeight="1">
      <c r="A63" s="41"/>
      <c r="B63" s="455" t="str">
        <f>IF(Index!$AJ$5=1,'3.3 Yields_costs'!V63,U63)</f>
        <v>Margen de clientes (a-c)</v>
      </c>
      <c r="C63" s="455"/>
      <c r="D63" s="455"/>
      <c r="E63" s="456">
        <v>2.6100700042163475E-2</v>
      </c>
      <c r="F63" s="455"/>
      <c r="G63" s="455"/>
      <c r="H63" s="456">
        <v>2.6491419539435658E-2</v>
      </c>
      <c r="I63" s="455"/>
      <c r="J63" s="455"/>
      <c r="K63" s="456">
        <v>2.7275513631526645E-2</v>
      </c>
      <c r="L63" s="455"/>
      <c r="M63" s="455"/>
      <c r="N63" s="456">
        <v>2.741997047237154E-2</v>
      </c>
      <c r="O63" s="455"/>
      <c r="P63" s="455"/>
      <c r="Q63" s="456">
        <v>2.7407205759718039E-2</v>
      </c>
      <c r="R63" s="280"/>
      <c r="S63" s="81"/>
      <c r="T63" s="155"/>
      <c r="U63" s="155" t="s">
        <v>690</v>
      </c>
      <c r="V63" s="460" t="s">
        <v>691</v>
      </c>
      <c r="W63" s="280"/>
      <c r="X63" s="280"/>
      <c r="Y63" s="280"/>
      <c r="Z63" s="300"/>
      <c r="AA63" s="300"/>
      <c r="AB63" s="146"/>
    </row>
    <row r="64" spans="1:28" s="126" customFormat="1" ht="13.35" customHeight="1">
      <c r="A64" s="41"/>
      <c r="B64" s="457" t="str">
        <f>IF(Index!$AJ$5=1,'3.3 Yields_costs'!V64,U64)</f>
        <v>Margen de intermediación (b-d)</v>
      </c>
      <c r="C64" s="457"/>
      <c r="D64" s="457"/>
      <c r="E64" s="458">
        <v>1.7594651852539153E-2</v>
      </c>
      <c r="F64" s="457"/>
      <c r="G64" s="457"/>
      <c r="H64" s="458">
        <v>1.7196237258736688E-2</v>
      </c>
      <c r="I64" s="457"/>
      <c r="J64" s="457"/>
      <c r="K64" s="458">
        <v>1.8260468484244091E-2</v>
      </c>
      <c r="L64" s="457"/>
      <c r="M64" s="457"/>
      <c r="N64" s="458">
        <v>1.8361198833211412E-2</v>
      </c>
      <c r="O64" s="457"/>
      <c r="P64" s="457"/>
      <c r="Q64" s="458">
        <v>1.8711365720534341E-2</v>
      </c>
      <c r="R64" s="493"/>
      <c r="S64" s="81"/>
      <c r="T64" s="155"/>
      <c r="U64" s="155" t="s">
        <v>692</v>
      </c>
      <c r="V64" s="460" t="s">
        <v>693</v>
      </c>
      <c r="W64" s="280"/>
      <c r="X64" s="280"/>
      <c r="Y64" s="280"/>
      <c r="Z64" s="300"/>
      <c r="AA64" s="300"/>
      <c r="AB64" s="146"/>
    </row>
    <row r="65" spans="1:28" s="126" customFormat="1" ht="13.35" customHeight="1">
      <c r="A65" s="41"/>
      <c r="B65" s="41"/>
      <c r="C65" s="41"/>
      <c r="D65" s="49"/>
      <c r="E65" s="41"/>
      <c r="F65" s="41"/>
      <c r="G65" s="49"/>
      <c r="H65" s="41"/>
      <c r="I65" s="41"/>
      <c r="J65" s="49"/>
      <c r="K65" s="41"/>
      <c r="L65" s="41"/>
      <c r="M65" s="49"/>
      <c r="N65" s="41"/>
      <c r="O65" s="41"/>
      <c r="P65" s="49"/>
      <c r="Q65" s="41"/>
      <c r="R65" s="280"/>
      <c r="S65" s="81"/>
      <c r="T65" s="81"/>
      <c r="U65" s="155"/>
      <c r="V65" s="299"/>
      <c r="W65" s="280"/>
      <c r="X65" s="280"/>
      <c r="Y65" s="280"/>
      <c r="Z65" s="300"/>
      <c r="AA65" s="300"/>
      <c r="AB65" s="146"/>
    </row>
    <row r="66" spans="1:28" s="126" customFormat="1" ht="13.35" customHeight="1">
      <c r="A66" s="41"/>
      <c r="B66" s="459" t="str">
        <f>IF(Index!$AJ$5=1,'3.3 Yields_costs'!V66,U66)</f>
        <v>ATM trimestrales</v>
      </c>
      <c r="C66" s="459"/>
      <c r="D66" s="416">
        <v>128377092.71203972</v>
      </c>
      <c r="E66" s="459"/>
      <c r="F66" s="459"/>
      <c r="G66" s="416">
        <v>128760543.7005371</v>
      </c>
      <c r="H66" s="459"/>
      <c r="I66" s="459"/>
      <c r="J66" s="416">
        <v>123623477.29563379</v>
      </c>
      <c r="K66" s="459"/>
      <c r="L66" s="459"/>
      <c r="M66" s="416">
        <v>119219443.8299223</v>
      </c>
      <c r="N66" s="459"/>
      <c r="O66" s="459"/>
      <c r="P66" s="416">
        <v>115816863.91815317</v>
      </c>
      <c r="Q66" s="459"/>
      <c r="R66" s="280"/>
      <c r="S66" s="81"/>
      <c r="T66" s="81"/>
      <c r="U66" s="295" t="s">
        <v>702</v>
      </c>
      <c r="V66" s="295" t="s">
        <v>703</v>
      </c>
      <c r="W66" s="280"/>
      <c r="X66" s="280"/>
      <c r="Y66" s="280"/>
      <c r="Z66" s="300"/>
      <c r="AA66" s="300"/>
      <c r="AB66" s="146"/>
    </row>
    <row r="67" spans="1:28" s="126" customFormat="1" ht="13.35" customHeight="1">
      <c r="A67" s="41"/>
      <c r="B67" s="519" t="str">
        <f>IF(Index!$AJ$5=1,'3.3 Yields_costs'!V67,U67)</f>
        <v>(*) Cesiones temporales de clientes mayoristas incluidos en recursos mayoristas</v>
      </c>
      <c r="C67" s="595"/>
      <c r="D67" s="590"/>
      <c r="E67" s="596"/>
      <c r="F67" s="590"/>
      <c r="G67" s="41"/>
      <c r="H67" s="50"/>
      <c r="I67" s="41"/>
      <c r="J67" s="499"/>
      <c r="K67" s="280"/>
      <c r="L67" s="602"/>
      <c r="M67" s="602"/>
      <c r="N67" s="280"/>
      <c r="O67" s="280"/>
      <c r="P67" s="280"/>
      <c r="Q67" s="280"/>
      <c r="R67" s="280"/>
      <c r="S67" s="280"/>
      <c r="T67" s="280"/>
      <c r="U67" s="295" t="s">
        <v>696</v>
      </c>
      <c r="V67" s="295" t="s">
        <v>697</v>
      </c>
      <c r="W67" s="146"/>
      <c r="X67" s="146"/>
      <c r="Y67" s="146"/>
      <c r="Z67" s="300"/>
      <c r="AA67" s="300"/>
      <c r="AB67" s="146"/>
    </row>
    <row r="68" spans="1:28" s="126" customFormat="1" ht="13.35" customHeight="1">
      <c r="A68" s="41"/>
      <c r="B68" s="41"/>
      <c r="C68" s="298"/>
      <c r="D68" s="286"/>
      <c r="E68" s="286"/>
      <c r="F68" s="286"/>
      <c r="G68" s="286"/>
      <c r="H68" s="286"/>
      <c r="I68" s="286"/>
      <c r="J68" s="500"/>
      <c r="K68" s="500"/>
      <c r="L68" s="603"/>
      <c r="M68" s="603"/>
      <c r="N68" s="500"/>
      <c r="O68" s="500"/>
      <c r="P68" s="500"/>
      <c r="Q68" s="280"/>
      <c r="R68" s="280"/>
      <c r="S68" s="280"/>
      <c r="T68" s="280"/>
      <c r="U68" s="295" t="s">
        <v>704</v>
      </c>
      <c r="V68" s="295" t="s">
        <v>705</v>
      </c>
      <c r="W68" s="146"/>
      <c r="X68" s="146"/>
      <c r="Y68" s="146"/>
      <c r="Z68" s="300"/>
      <c r="AA68" s="300"/>
      <c r="AB68" s="146"/>
    </row>
    <row r="69" spans="1:28" ht="13.35" customHeight="1">
      <c r="A69" s="19"/>
      <c r="B69" s="19"/>
      <c r="C69" s="74"/>
      <c r="D69" s="95"/>
      <c r="E69" s="22"/>
      <c r="F69" s="19"/>
      <c r="G69" s="22"/>
      <c r="H69" s="19"/>
      <c r="I69" s="22"/>
      <c r="J69" s="84"/>
      <c r="K69" s="501"/>
      <c r="L69" s="64"/>
      <c r="M69" s="64"/>
      <c r="N69" s="84"/>
      <c r="O69" s="84"/>
      <c r="P69" s="84"/>
      <c r="Q69" s="84"/>
      <c r="R69" s="84"/>
      <c r="S69" s="84"/>
      <c r="T69" s="84"/>
      <c r="U69" s="295" t="s">
        <v>706</v>
      </c>
      <c r="V69" s="295" t="s">
        <v>707</v>
      </c>
    </row>
    <row r="70" spans="1:28" ht="13.35" customHeight="1">
      <c r="A70" s="19"/>
      <c r="B70" s="19"/>
      <c r="C70" s="298"/>
      <c r="D70" s="286"/>
      <c r="E70" s="286"/>
      <c r="F70" s="286"/>
      <c r="G70" s="22"/>
      <c r="H70" s="19"/>
      <c r="I70" s="22"/>
      <c r="J70" s="84"/>
      <c r="K70" s="501"/>
      <c r="L70" s="64"/>
      <c r="M70" s="64"/>
      <c r="N70" s="84"/>
      <c r="O70" s="84"/>
      <c r="P70" s="84"/>
      <c r="Q70" s="84"/>
      <c r="R70" s="84"/>
      <c r="S70" s="84"/>
      <c r="T70" s="84"/>
      <c r="U70" s="295" t="s">
        <v>708</v>
      </c>
      <c r="V70" s="295" t="s">
        <v>709</v>
      </c>
    </row>
    <row r="71" spans="1:28" ht="13.35" customHeight="1">
      <c r="A71" s="19"/>
      <c r="B71" s="19"/>
      <c r="C71" s="74"/>
      <c r="D71" s="95"/>
      <c r="E71" s="22"/>
      <c r="F71" s="19"/>
      <c r="G71" s="19"/>
      <c r="H71" s="19"/>
      <c r="I71" s="19"/>
      <c r="J71" s="84"/>
      <c r="K71" s="84"/>
      <c r="L71" s="64"/>
      <c r="M71" s="64"/>
      <c r="N71" s="84"/>
      <c r="O71" s="84"/>
      <c r="P71" s="84"/>
      <c r="Q71" s="84"/>
      <c r="R71" s="84"/>
      <c r="S71" s="84"/>
      <c r="T71" s="84"/>
      <c r="U71" s="295" t="s">
        <v>710</v>
      </c>
      <c r="V71" s="295" t="s">
        <v>711</v>
      </c>
    </row>
    <row r="72" spans="1:28" ht="13.35" customHeight="1">
      <c r="A72" s="19"/>
      <c r="B72" s="19"/>
      <c r="C72" s="298"/>
      <c r="D72" s="286"/>
      <c r="E72" s="286"/>
      <c r="F72" s="286"/>
      <c r="G72" s="19"/>
      <c r="H72" s="19"/>
      <c r="I72" s="19"/>
      <c r="J72" s="84"/>
      <c r="K72" s="84"/>
      <c r="L72" s="64"/>
      <c r="M72" s="64"/>
      <c r="N72" s="84"/>
      <c r="O72" s="84"/>
      <c r="P72" s="84"/>
      <c r="Q72" s="84"/>
      <c r="R72" s="84"/>
      <c r="S72" s="84"/>
      <c r="T72" s="84"/>
      <c r="U72" s="295" t="s">
        <v>585</v>
      </c>
      <c r="V72" s="295" t="s">
        <v>586</v>
      </c>
    </row>
    <row r="73" spans="1:28" ht="13.35" customHeight="1">
      <c r="A73" s="19"/>
      <c r="B73" s="19"/>
      <c r="C73" s="74"/>
      <c r="D73" s="95"/>
      <c r="E73" s="22"/>
      <c r="F73" s="19"/>
      <c r="G73" s="19"/>
      <c r="H73" s="19"/>
      <c r="I73" s="19"/>
      <c r="J73" s="84"/>
      <c r="K73" s="84"/>
      <c r="L73" s="64"/>
      <c r="M73" s="64"/>
      <c r="N73" s="84"/>
      <c r="O73" s="84"/>
      <c r="P73" s="84"/>
      <c r="Q73" s="84"/>
      <c r="R73" s="84"/>
      <c r="S73" s="84"/>
      <c r="T73" s="84"/>
      <c r="U73" s="295"/>
      <c r="V73" s="64"/>
    </row>
    <row r="74" spans="1:28" ht="13.35" customHeight="1">
      <c r="A74" s="19"/>
      <c r="B74" s="19"/>
      <c r="C74" s="298"/>
      <c r="D74" s="286"/>
      <c r="E74" s="286"/>
      <c r="F74" s="286"/>
      <c r="G74" s="19"/>
      <c r="H74" s="19"/>
      <c r="I74" s="19"/>
      <c r="J74" s="84"/>
      <c r="K74" s="84"/>
      <c r="L74" s="64"/>
      <c r="M74" s="64"/>
      <c r="N74" s="84"/>
      <c r="O74" s="84"/>
      <c r="P74" s="84"/>
      <c r="Q74" s="84"/>
      <c r="R74" s="84"/>
      <c r="S74" s="84"/>
      <c r="T74" s="84"/>
      <c r="U74" s="295"/>
      <c r="V74" s="64"/>
    </row>
    <row r="75" spans="1:28" ht="15" customHeight="1">
      <c r="A75" s="19"/>
      <c r="B75" s="19"/>
      <c r="C75" s="74"/>
      <c r="D75" s="95"/>
      <c r="E75" s="22"/>
      <c r="F75" s="19"/>
      <c r="G75" s="22"/>
      <c r="H75" s="19"/>
      <c r="I75" s="22"/>
      <c r="J75" s="84"/>
      <c r="K75" s="501"/>
      <c r="L75" s="64"/>
      <c r="M75" s="64"/>
      <c r="N75" s="84"/>
      <c r="O75" s="84"/>
      <c r="P75" s="84"/>
      <c r="Q75" s="84"/>
      <c r="R75" s="84"/>
      <c r="S75" s="84"/>
      <c r="T75" s="84"/>
      <c r="U75" s="295"/>
      <c r="V75" s="64"/>
    </row>
    <row r="76" spans="1:28" ht="15" hidden="1" customHeight="1">
      <c r="A76" s="19"/>
      <c r="B76" s="19"/>
      <c r="C76" s="298"/>
      <c r="D76" s="286"/>
      <c r="E76" s="286"/>
      <c r="F76" s="286"/>
      <c r="G76" s="22"/>
      <c r="H76" s="19"/>
      <c r="I76" s="22"/>
      <c r="J76" s="84"/>
      <c r="K76" s="501"/>
      <c r="L76" s="64"/>
      <c r="M76" s="64"/>
      <c r="N76" s="84"/>
      <c r="O76" s="84"/>
      <c r="P76" s="84"/>
      <c r="Q76" s="84"/>
      <c r="R76" s="84"/>
      <c r="S76" s="84"/>
      <c r="T76" s="84"/>
      <c r="U76" s="295"/>
      <c r="V76" s="64"/>
    </row>
    <row r="77" spans="1:28" ht="13.35" hidden="1" customHeight="1">
      <c r="A77" s="19"/>
      <c r="B77" s="19"/>
      <c r="C77" s="74"/>
      <c r="D77" s="95"/>
      <c r="E77" s="22"/>
      <c r="F77" s="19"/>
      <c r="G77" s="22"/>
      <c r="H77" s="19"/>
      <c r="I77" s="22"/>
      <c r="J77" s="84"/>
      <c r="K77" s="501"/>
      <c r="L77" s="64"/>
      <c r="M77" s="64"/>
      <c r="N77" s="84"/>
      <c r="O77" s="84"/>
      <c r="P77" s="84"/>
      <c r="Q77" s="84"/>
      <c r="R77" s="84"/>
      <c r="S77" s="84"/>
      <c r="T77" s="84"/>
      <c r="U77" s="295"/>
      <c r="V77" s="64"/>
    </row>
    <row r="78" spans="1:28" ht="13.35" customHeight="1">
      <c r="A78" s="19"/>
      <c r="B78" s="19"/>
      <c r="C78" s="298"/>
      <c r="D78" s="286"/>
      <c r="E78" s="286"/>
      <c r="F78" s="286"/>
      <c r="G78" s="19"/>
      <c r="H78" s="19"/>
      <c r="I78" s="19"/>
      <c r="J78" s="84"/>
      <c r="K78" s="84"/>
      <c r="L78" s="64"/>
      <c r="M78" s="64"/>
      <c r="N78" s="84"/>
      <c r="O78" s="84"/>
      <c r="P78" s="84"/>
      <c r="Q78" s="84"/>
      <c r="R78" s="84"/>
      <c r="S78" s="84"/>
      <c r="T78" s="84"/>
      <c r="U78" s="295"/>
      <c r="V78" s="64"/>
    </row>
    <row r="79" spans="1:28" ht="15" customHeight="1">
      <c r="A79" s="19"/>
      <c r="B79" s="19"/>
      <c r="C79" s="74"/>
      <c r="D79" s="95"/>
      <c r="E79" s="22"/>
      <c r="F79" s="19"/>
      <c r="G79" s="22"/>
      <c r="H79" s="19"/>
      <c r="I79" s="22"/>
      <c r="J79" s="84"/>
      <c r="K79" s="501"/>
      <c r="L79" s="64"/>
      <c r="M79" s="64"/>
      <c r="N79" s="84"/>
      <c r="O79" s="84"/>
      <c r="P79" s="84"/>
      <c r="Q79" s="84"/>
      <c r="R79" s="84"/>
      <c r="S79" s="84"/>
      <c r="T79" s="84"/>
      <c r="U79" s="295"/>
      <c r="V79" s="64"/>
    </row>
    <row r="80" spans="1:28" ht="15" hidden="1" customHeight="1">
      <c r="A80" s="19"/>
      <c r="B80" s="19"/>
      <c r="C80" s="298"/>
      <c r="D80" s="286"/>
      <c r="E80" s="286"/>
      <c r="F80" s="286"/>
      <c r="G80" s="22"/>
      <c r="H80" s="19"/>
      <c r="I80" s="22"/>
      <c r="J80" s="84"/>
      <c r="K80" s="501"/>
      <c r="L80" s="64"/>
      <c r="M80" s="64"/>
      <c r="N80" s="84"/>
      <c r="O80" s="84"/>
      <c r="P80" s="84"/>
      <c r="Q80" s="84"/>
      <c r="R80" s="84"/>
      <c r="S80" s="84"/>
      <c r="T80" s="84"/>
      <c r="U80" s="656"/>
      <c r="V80" s="64"/>
    </row>
    <row r="81" spans="1:22" ht="13.35" hidden="1" customHeight="1">
      <c r="A81" s="19"/>
      <c r="B81" s="19"/>
      <c r="C81" s="74"/>
      <c r="D81" s="95"/>
      <c r="E81" s="22"/>
      <c r="F81" s="19"/>
      <c r="G81" s="22"/>
      <c r="H81" s="19"/>
      <c r="I81" s="22"/>
      <c r="J81" s="84"/>
      <c r="K81" s="501"/>
      <c r="L81" s="64"/>
      <c r="M81" s="64"/>
      <c r="N81" s="84"/>
      <c r="O81" s="84"/>
      <c r="P81" s="84"/>
      <c r="Q81" s="84"/>
      <c r="R81" s="84"/>
      <c r="S81" s="84"/>
      <c r="T81" s="84"/>
      <c r="U81" s="657"/>
      <c r="V81" s="64"/>
    </row>
    <row r="82" spans="1:22" ht="13.35" customHeight="1">
      <c r="A82" s="19"/>
      <c r="B82" s="19"/>
      <c r="C82" s="298"/>
      <c r="D82" s="286"/>
      <c r="E82" s="286"/>
      <c r="F82" s="286"/>
      <c r="G82" s="19"/>
      <c r="H82" s="19"/>
      <c r="I82" s="19"/>
      <c r="J82" s="84"/>
      <c r="K82" s="84"/>
      <c r="L82" s="64"/>
      <c r="M82" s="64"/>
      <c r="N82" s="84"/>
      <c r="O82" s="84"/>
      <c r="P82" s="84"/>
      <c r="Q82" s="84"/>
      <c r="R82" s="84"/>
      <c r="S82" s="84"/>
      <c r="T82" s="84"/>
      <c r="U82" s="658"/>
      <c r="V82" s="64"/>
    </row>
    <row r="83" spans="1:22" ht="13.35" customHeight="1">
      <c r="A83" s="19"/>
      <c r="B83" s="19"/>
      <c r="C83" s="74"/>
      <c r="D83" s="95"/>
      <c r="E83" s="22"/>
      <c r="F83" s="19"/>
      <c r="G83" s="19"/>
      <c r="H83" s="19"/>
      <c r="I83" s="19"/>
      <c r="J83" s="84"/>
      <c r="K83" s="84"/>
      <c r="L83" s="64"/>
      <c r="M83" s="64"/>
      <c r="N83" s="84"/>
      <c r="O83" s="84"/>
      <c r="P83" s="84"/>
      <c r="Q83" s="84"/>
      <c r="R83" s="84"/>
      <c r="S83" s="84"/>
      <c r="T83" s="84"/>
      <c r="U83" s="64"/>
      <c r="V83" s="64"/>
    </row>
    <row r="84" spans="1:22" ht="13.35" customHeight="1">
      <c r="A84" s="19"/>
      <c r="B84" s="19"/>
      <c r="C84" s="26"/>
      <c r="D84" s="24"/>
      <c r="E84" s="24"/>
      <c r="F84" s="24"/>
      <c r="G84" s="24"/>
      <c r="H84" s="24"/>
      <c r="I84" s="24"/>
      <c r="J84" s="498"/>
      <c r="K84" s="84"/>
      <c r="L84" s="64"/>
      <c r="M84" s="64"/>
      <c r="N84" s="84"/>
      <c r="O84" s="84"/>
      <c r="P84" s="84"/>
      <c r="Q84" s="84"/>
      <c r="R84" s="84"/>
      <c r="S84" s="84"/>
      <c r="T84" s="84"/>
      <c r="U84" s="64"/>
      <c r="V84" s="64"/>
    </row>
    <row r="85" spans="1:22" ht="13.35" customHeight="1">
      <c r="A85" s="19"/>
      <c r="B85" s="19"/>
      <c r="C85" s="26"/>
      <c r="D85" s="24"/>
      <c r="E85" s="24"/>
      <c r="F85" s="24"/>
      <c r="G85" s="24"/>
      <c r="H85" s="24"/>
      <c r="I85" s="24"/>
      <c r="J85" s="498"/>
      <c r="K85" s="84"/>
      <c r="L85" s="64"/>
      <c r="M85" s="64"/>
      <c r="N85" s="84"/>
      <c r="O85" s="84"/>
      <c r="P85" s="84"/>
      <c r="Q85" s="84"/>
      <c r="R85" s="84"/>
      <c r="S85" s="84"/>
      <c r="T85" s="84"/>
      <c r="U85" s="64"/>
      <c r="V85" s="64"/>
    </row>
    <row r="86" spans="1:22" ht="13.35" customHeight="1">
      <c r="A86" s="19"/>
      <c r="B86" s="19"/>
      <c r="C86" s="26"/>
      <c r="D86" s="24"/>
      <c r="E86" s="24"/>
      <c r="F86" s="24"/>
      <c r="G86" s="24"/>
      <c r="H86" s="24"/>
      <c r="I86" s="24"/>
      <c r="J86" s="498"/>
      <c r="K86" s="84"/>
      <c r="L86" s="64"/>
      <c r="M86" s="64"/>
      <c r="N86" s="84"/>
      <c r="O86" s="84"/>
      <c r="P86" s="84"/>
      <c r="Q86" s="84"/>
      <c r="R86" s="84"/>
      <c r="S86" s="84"/>
      <c r="T86" s="84"/>
      <c r="U86" s="64"/>
      <c r="V86" s="64"/>
    </row>
    <row r="87" spans="1:22" ht="13.35" customHeight="1">
      <c r="A87" s="19"/>
      <c r="B87" s="19"/>
      <c r="C87" s="26"/>
      <c r="D87" s="24"/>
      <c r="E87" s="24"/>
      <c r="F87" s="24"/>
      <c r="G87" s="24"/>
      <c r="H87" s="24"/>
      <c r="I87" s="502"/>
      <c r="J87" s="84"/>
      <c r="K87" s="84"/>
      <c r="L87" s="64"/>
      <c r="M87" s="64"/>
      <c r="N87" s="84"/>
    </row>
    <row r="88" spans="1:22" ht="13.35" customHeight="1">
      <c r="A88" s="19"/>
      <c r="B88" s="19"/>
      <c r="C88" s="26"/>
      <c r="D88" s="24"/>
      <c r="E88" s="24"/>
      <c r="F88" s="24"/>
      <c r="G88" s="24"/>
      <c r="H88" s="24"/>
      <c r="I88" s="24"/>
      <c r="J88" s="498"/>
      <c r="K88" s="84"/>
      <c r="L88" s="64"/>
      <c r="M88" s="64"/>
      <c r="N88" s="84"/>
      <c r="O88" s="84"/>
      <c r="P88" s="84"/>
      <c r="Q88" s="84"/>
      <c r="R88" s="84"/>
      <c r="S88" s="84"/>
      <c r="T88" s="84"/>
      <c r="U88" s="64"/>
      <c r="V88" s="64"/>
    </row>
    <row r="89" spans="1:22" ht="13.35" customHeight="1">
      <c r="A89" s="19"/>
      <c r="B89" s="19"/>
      <c r="C89" s="26"/>
      <c r="D89" s="24"/>
      <c r="E89" s="24"/>
      <c r="F89" s="24"/>
      <c r="G89" s="24"/>
      <c r="H89" s="24"/>
      <c r="I89" s="24"/>
      <c r="J89" s="498"/>
      <c r="K89" s="84"/>
      <c r="L89" s="64"/>
      <c r="M89" s="64"/>
      <c r="N89" s="84"/>
      <c r="O89" s="84"/>
      <c r="P89" s="84"/>
      <c r="Q89" s="84"/>
      <c r="R89" s="84"/>
      <c r="S89" s="84"/>
      <c r="T89" s="84"/>
      <c r="U89" s="64"/>
      <c r="V89" s="64"/>
    </row>
    <row r="90" spans="1:22" ht="13.35" customHeight="1">
      <c r="A90" s="19"/>
      <c r="B90" s="19"/>
      <c r="C90" s="26"/>
      <c r="D90" s="24"/>
      <c r="E90" s="24"/>
      <c r="F90" s="24"/>
      <c r="G90" s="24"/>
      <c r="H90" s="24"/>
      <c r="I90" s="24"/>
      <c r="J90" s="498"/>
      <c r="K90" s="84"/>
      <c r="L90" s="64"/>
      <c r="M90" s="64"/>
      <c r="N90" s="84"/>
      <c r="O90" s="84"/>
      <c r="P90" s="84"/>
      <c r="Q90" s="84"/>
      <c r="R90" s="84"/>
      <c r="S90" s="84"/>
      <c r="T90" s="84"/>
      <c r="U90" s="63"/>
      <c r="V90" s="64"/>
    </row>
    <row r="91" spans="1:22" ht="13.35" customHeight="1">
      <c r="A91" s="19"/>
      <c r="B91" s="24"/>
      <c r="C91" s="26"/>
      <c r="D91" s="24"/>
      <c r="E91" s="24"/>
      <c r="F91" s="24"/>
      <c r="G91" s="24"/>
      <c r="H91" s="24"/>
      <c r="I91" s="19"/>
      <c r="J91" s="84"/>
      <c r="K91" s="84"/>
      <c r="L91" s="64"/>
      <c r="M91" s="64"/>
      <c r="N91" s="84"/>
      <c r="O91" s="84"/>
      <c r="P91" s="84"/>
      <c r="Q91" s="84"/>
      <c r="R91" s="84"/>
      <c r="S91" s="84"/>
      <c r="T91" s="84"/>
      <c r="U91" s="64"/>
      <c r="V91" s="63"/>
    </row>
    <row r="92" spans="1:22" ht="13.35" customHeight="1">
      <c r="A92" s="19"/>
      <c r="B92" s="19"/>
      <c r="C92" s="26"/>
      <c r="D92" s="24"/>
      <c r="E92" s="24"/>
      <c r="F92" s="24"/>
      <c r="G92" s="24"/>
      <c r="H92" s="24"/>
      <c r="I92" s="19"/>
      <c r="J92" s="84"/>
      <c r="K92" s="84"/>
      <c r="L92" s="64"/>
      <c r="M92" s="64"/>
      <c r="N92" s="84"/>
      <c r="O92" s="84"/>
      <c r="P92" s="84"/>
      <c r="Q92" s="84"/>
      <c r="R92" s="84"/>
      <c r="S92" s="84"/>
      <c r="T92" s="84"/>
      <c r="U92" s="64"/>
      <c r="V92" s="64"/>
    </row>
    <row r="93" spans="1:22" ht="13.35" customHeight="1">
      <c r="A93" s="19"/>
      <c r="B93" s="19"/>
      <c r="C93" s="26"/>
      <c r="D93" s="24"/>
      <c r="E93" s="24"/>
      <c r="F93" s="19"/>
      <c r="G93" s="19"/>
      <c r="H93" s="19"/>
      <c r="I93" s="19"/>
      <c r="J93" s="84"/>
      <c r="K93" s="84"/>
      <c r="L93" s="64"/>
      <c r="M93" s="64"/>
      <c r="N93" s="84"/>
      <c r="O93" s="84"/>
      <c r="P93" s="84"/>
      <c r="Q93" s="84"/>
      <c r="R93" s="84"/>
      <c r="S93" s="84"/>
      <c r="T93" s="84"/>
      <c r="U93" s="64"/>
      <c r="V93" s="64"/>
    </row>
    <row r="94" spans="1:22" ht="13.35" customHeight="1">
      <c r="A94" s="19"/>
      <c r="B94" s="19"/>
      <c r="C94" s="26"/>
      <c r="D94" s="24"/>
      <c r="E94" s="24"/>
      <c r="F94" s="19"/>
      <c r="G94" s="19"/>
      <c r="H94" s="19"/>
      <c r="I94" s="19"/>
      <c r="J94" s="84"/>
      <c r="K94" s="84"/>
      <c r="L94" s="64"/>
      <c r="M94" s="64"/>
      <c r="N94" s="84"/>
      <c r="O94" s="84"/>
      <c r="P94" s="84"/>
      <c r="Q94" s="84"/>
      <c r="R94" s="84"/>
      <c r="S94" s="84"/>
      <c r="T94" s="84"/>
      <c r="U94" s="64"/>
      <c r="V94" s="64"/>
    </row>
    <row r="95" spans="1:22" ht="13.35" customHeight="1">
      <c r="A95" s="19"/>
      <c r="B95" s="19"/>
      <c r="C95" s="26"/>
      <c r="D95" s="24"/>
      <c r="E95" s="24"/>
      <c r="F95" s="24"/>
      <c r="G95" s="19"/>
      <c r="H95" s="24"/>
      <c r="I95" s="24"/>
      <c r="J95" s="498"/>
      <c r="K95" s="498"/>
      <c r="L95" s="64"/>
      <c r="M95" s="64"/>
      <c r="N95" s="84"/>
      <c r="O95" s="84"/>
      <c r="P95" s="84"/>
      <c r="Q95" s="84"/>
      <c r="R95" s="84"/>
      <c r="S95" s="84"/>
      <c r="T95" s="84"/>
      <c r="U95" s="80"/>
      <c r="V95" s="64"/>
    </row>
    <row r="96" spans="1:22" ht="13.35" customHeight="1">
      <c r="A96" s="19"/>
      <c r="B96" s="665"/>
      <c r="C96" s="26"/>
      <c r="D96" s="24"/>
      <c r="E96" s="24"/>
      <c r="F96" s="19"/>
      <c r="G96" s="19"/>
      <c r="H96" s="19"/>
      <c r="I96" s="19"/>
      <c r="J96" s="84"/>
      <c r="K96" s="84"/>
      <c r="L96" s="64"/>
      <c r="M96" s="64"/>
      <c r="N96" s="84"/>
      <c r="O96" s="84"/>
      <c r="P96" s="84"/>
      <c r="Q96" s="84"/>
      <c r="R96" s="84"/>
      <c r="S96" s="84"/>
      <c r="T96" s="84"/>
      <c r="U96" s="80"/>
      <c r="V96" s="80"/>
    </row>
    <row r="97" spans="1:22" ht="13.35" customHeight="1">
      <c r="A97" s="19"/>
      <c r="B97" s="665"/>
      <c r="C97" s="26"/>
      <c r="D97" s="24"/>
      <c r="E97" s="24"/>
      <c r="F97" s="19"/>
      <c r="G97" s="19"/>
      <c r="H97" s="19"/>
      <c r="I97" s="19"/>
      <c r="J97" s="84"/>
      <c r="K97" s="84"/>
      <c r="L97" s="64"/>
      <c r="M97" s="64"/>
      <c r="N97" s="84"/>
      <c r="O97" s="84"/>
      <c r="P97" s="84"/>
      <c r="Q97" s="84"/>
      <c r="R97" s="84"/>
      <c r="S97" s="84"/>
      <c r="T97" s="84"/>
      <c r="U97" s="80"/>
      <c r="V97" s="80"/>
    </row>
    <row r="98" spans="1:22" ht="13.35" customHeight="1">
      <c r="A98" s="19"/>
      <c r="B98" s="665"/>
      <c r="C98" s="26"/>
      <c r="D98" s="24"/>
      <c r="E98" s="24"/>
      <c r="F98" s="19"/>
      <c r="G98" s="19"/>
      <c r="H98" s="19"/>
      <c r="I98" s="19"/>
      <c r="J98" s="84"/>
      <c r="K98" s="84"/>
      <c r="L98" s="64"/>
      <c r="M98" s="64"/>
      <c r="N98" s="84"/>
      <c r="O98" s="84"/>
      <c r="P98" s="84"/>
      <c r="Q98" s="84"/>
      <c r="R98" s="84"/>
      <c r="S98" s="84"/>
      <c r="T98" s="84"/>
      <c r="U98" s="64"/>
      <c r="V98" s="80"/>
    </row>
    <row r="99" spans="1:22" ht="13.35" customHeight="1">
      <c r="A99" s="19"/>
      <c r="B99" s="19"/>
      <c r="C99" s="26"/>
      <c r="D99" s="24"/>
      <c r="E99" s="24"/>
      <c r="F99" s="19"/>
      <c r="G99" s="19"/>
      <c r="H99" s="19"/>
      <c r="I99" s="19"/>
      <c r="J99" s="84"/>
      <c r="K99" s="84"/>
      <c r="L99" s="64"/>
      <c r="M99" s="64"/>
      <c r="N99" s="84"/>
      <c r="O99" s="84"/>
      <c r="P99" s="84"/>
      <c r="Q99" s="84"/>
      <c r="R99" s="84"/>
      <c r="S99" s="84"/>
      <c r="T99" s="84"/>
      <c r="U99" s="64"/>
      <c r="V99" s="64"/>
    </row>
    <row r="100" spans="1:22" ht="13.35" customHeight="1">
      <c r="A100" s="19"/>
      <c r="B100" s="19"/>
      <c r="C100" s="19"/>
      <c r="D100" s="24"/>
      <c r="E100" s="24"/>
      <c r="F100" s="19"/>
      <c r="G100" s="19"/>
      <c r="H100" s="19"/>
      <c r="I100" s="19"/>
      <c r="J100" s="84"/>
      <c r="K100" s="84"/>
      <c r="L100" s="64"/>
      <c r="M100" s="64"/>
      <c r="N100" s="84"/>
      <c r="O100" s="84"/>
      <c r="P100" s="84"/>
      <c r="Q100" s="84"/>
      <c r="R100" s="84"/>
      <c r="S100" s="84"/>
      <c r="T100" s="84"/>
      <c r="U100" s="64"/>
      <c r="V100" s="64"/>
    </row>
    <row r="101" spans="1:22" ht="13.35" customHeight="1">
      <c r="A101" s="19"/>
      <c r="B101" s="19"/>
      <c r="C101" s="19"/>
      <c r="D101" s="19"/>
      <c r="E101" s="19"/>
      <c r="F101" s="19"/>
      <c r="G101" s="19"/>
      <c r="H101" s="19"/>
      <c r="I101" s="19"/>
      <c r="J101" s="84"/>
      <c r="K101" s="84"/>
      <c r="L101" s="64"/>
      <c r="M101" s="64"/>
      <c r="N101" s="84"/>
      <c r="O101" s="84"/>
      <c r="P101" s="84"/>
      <c r="Q101" s="84"/>
      <c r="R101" s="84"/>
      <c r="S101" s="84"/>
      <c r="T101" s="84"/>
      <c r="U101" s="64"/>
      <c r="V101" s="64"/>
    </row>
    <row r="102" spans="1:22" ht="13.35" customHeight="1">
      <c r="A102" s="19"/>
      <c r="B102" s="19"/>
      <c r="C102" s="19"/>
      <c r="D102" s="19"/>
      <c r="E102" s="19"/>
      <c r="F102" s="19"/>
      <c r="G102" s="19"/>
      <c r="H102" s="19"/>
      <c r="I102" s="19"/>
      <c r="J102" s="84"/>
      <c r="K102" s="84"/>
      <c r="L102" s="64"/>
      <c r="M102" s="64"/>
      <c r="N102" s="84"/>
      <c r="O102" s="84"/>
      <c r="P102" s="84"/>
      <c r="Q102" s="84"/>
      <c r="R102" s="84"/>
      <c r="S102" s="84"/>
      <c r="T102" s="84"/>
      <c r="U102" s="64"/>
      <c r="V102" s="64"/>
    </row>
    <row r="103" spans="1:22" ht="13.35" customHeight="1">
      <c r="A103" s="19"/>
      <c r="B103" s="19"/>
      <c r="C103" s="19"/>
      <c r="D103" s="19"/>
      <c r="E103" s="19"/>
      <c r="F103" s="19"/>
      <c r="G103" s="19"/>
      <c r="H103" s="19"/>
      <c r="I103" s="19"/>
      <c r="J103" s="84"/>
      <c r="K103" s="84"/>
      <c r="L103" s="64"/>
      <c r="M103" s="64"/>
      <c r="N103" s="84"/>
      <c r="O103" s="84"/>
      <c r="P103" s="84"/>
      <c r="Q103" s="84"/>
      <c r="R103" s="84"/>
      <c r="S103" s="84"/>
      <c r="T103" s="84"/>
      <c r="U103" s="64"/>
      <c r="V103" s="64"/>
    </row>
    <row r="104" spans="1:22" ht="13.35" customHeight="1">
      <c r="A104" s="19"/>
      <c r="B104" s="19"/>
      <c r="C104" s="19"/>
      <c r="D104" s="19"/>
      <c r="E104" s="19"/>
      <c r="F104" s="19"/>
      <c r="G104" s="19"/>
      <c r="H104" s="19"/>
      <c r="I104" s="19"/>
      <c r="J104" s="84"/>
      <c r="K104" s="84"/>
      <c r="L104" s="64"/>
      <c r="M104" s="64"/>
      <c r="N104" s="84"/>
      <c r="O104" s="84"/>
      <c r="P104" s="84"/>
      <c r="Q104" s="84"/>
      <c r="R104" s="84"/>
      <c r="S104" s="84"/>
      <c r="T104" s="84"/>
      <c r="U104" s="64"/>
      <c r="V104" s="64"/>
    </row>
    <row r="105" spans="1:22" ht="13.35" customHeight="1">
      <c r="A105" s="19"/>
      <c r="B105" s="19"/>
      <c r="C105" s="19"/>
      <c r="D105" s="19"/>
      <c r="E105" s="19"/>
      <c r="F105" s="19"/>
      <c r="G105" s="19"/>
      <c r="H105" s="19"/>
      <c r="I105" s="19"/>
      <c r="J105" s="84"/>
      <c r="K105" s="84"/>
      <c r="L105" s="64"/>
      <c r="M105" s="64"/>
      <c r="N105" s="84"/>
      <c r="O105" s="84"/>
      <c r="P105" s="84"/>
      <c r="Q105" s="84"/>
      <c r="R105" s="84"/>
      <c r="S105" s="84"/>
      <c r="T105" s="84"/>
      <c r="U105" s="64"/>
      <c r="V105" s="64"/>
    </row>
    <row r="106" spans="1:22" ht="13.35" customHeight="1">
      <c r="A106" s="19"/>
      <c r="B106" s="19"/>
      <c r="C106" s="19"/>
      <c r="D106" s="19"/>
      <c r="E106" s="19"/>
      <c r="F106" s="19"/>
      <c r="G106" s="19"/>
      <c r="H106" s="19"/>
      <c r="I106" s="19"/>
      <c r="J106" s="84"/>
      <c r="K106" s="84"/>
      <c r="L106" s="64"/>
      <c r="M106" s="64"/>
      <c r="N106" s="84"/>
      <c r="O106" s="84"/>
      <c r="P106" s="84"/>
      <c r="Q106" s="84"/>
      <c r="R106" s="84"/>
      <c r="S106" s="84"/>
      <c r="T106" s="84"/>
      <c r="U106" s="64"/>
      <c r="V106" s="64"/>
    </row>
    <row r="107" spans="1:22" ht="13.35" customHeight="1">
      <c r="A107" s="19"/>
      <c r="B107" s="19"/>
      <c r="C107" s="24"/>
      <c r="D107" s="24"/>
      <c r="E107" s="24"/>
      <c r="F107" s="24"/>
      <c r="G107" s="24"/>
      <c r="H107" s="24"/>
      <c r="I107" s="24"/>
      <c r="J107" s="498"/>
      <c r="K107" s="498"/>
      <c r="L107" s="64"/>
      <c r="M107" s="64"/>
      <c r="N107" s="84"/>
      <c r="O107" s="84"/>
      <c r="P107" s="84"/>
      <c r="Q107" s="84"/>
      <c r="R107" s="84"/>
      <c r="S107" s="84"/>
      <c r="T107" s="84"/>
      <c r="U107" s="80"/>
      <c r="V107" s="64"/>
    </row>
    <row r="108" spans="1:22" ht="13.35" customHeight="1">
      <c r="A108" s="19"/>
      <c r="B108" s="665"/>
      <c r="C108" s="19"/>
      <c r="D108" s="19"/>
      <c r="E108" s="19"/>
      <c r="F108" s="19"/>
      <c r="G108" s="19"/>
      <c r="H108" s="19"/>
      <c r="I108" s="19"/>
      <c r="J108" s="84"/>
      <c r="K108" s="84"/>
      <c r="L108" s="64"/>
      <c r="M108" s="64"/>
      <c r="N108" s="84"/>
      <c r="O108" s="84"/>
      <c r="P108" s="84"/>
      <c r="Q108" s="84"/>
      <c r="R108" s="84"/>
      <c r="S108" s="84"/>
      <c r="T108" s="84"/>
      <c r="U108" s="80"/>
      <c r="V108" s="80"/>
    </row>
    <row r="109" spans="1:22" ht="13.35" customHeight="1">
      <c r="A109" s="19"/>
      <c r="B109" s="665"/>
      <c r="C109" s="19"/>
      <c r="D109" s="19"/>
      <c r="E109" s="19"/>
      <c r="F109" s="19"/>
      <c r="G109" s="19"/>
      <c r="H109" s="19"/>
      <c r="I109" s="19"/>
      <c r="J109" s="84"/>
      <c r="K109" s="84"/>
      <c r="L109" s="64"/>
      <c r="M109" s="64"/>
      <c r="N109" s="84"/>
      <c r="O109" s="84"/>
      <c r="P109" s="84"/>
      <c r="Q109" s="84"/>
      <c r="R109" s="84"/>
      <c r="S109" s="84"/>
      <c r="T109" s="84"/>
      <c r="U109" s="64"/>
      <c r="V109" s="80"/>
    </row>
    <row r="110" spans="1:22" ht="13.35" customHeight="1">
      <c r="A110" s="19"/>
      <c r="B110" s="19"/>
      <c r="C110" s="19"/>
      <c r="D110" s="19"/>
      <c r="E110" s="19"/>
      <c r="F110" s="19"/>
      <c r="G110" s="19"/>
      <c r="H110" s="19"/>
      <c r="I110" s="19"/>
      <c r="J110" s="84"/>
      <c r="K110" s="84"/>
      <c r="L110" s="64"/>
      <c r="M110" s="64"/>
      <c r="N110" s="84"/>
      <c r="O110" s="84"/>
      <c r="P110" s="84"/>
      <c r="Q110" s="84"/>
      <c r="R110" s="84"/>
      <c r="S110" s="84"/>
      <c r="T110" s="84"/>
      <c r="U110" s="64"/>
      <c r="V110" s="64"/>
    </row>
    <row r="111" spans="1:22" ht="13.35" customHeight="1">
      <c r="A111" s="19"/>
      <c r="B111" s="19"/>
      <c r="C111" s="19"/>
      <c r="D111" s="19"/>
      <c r="E111" s="19"/>
      <c r="F111" s="19"/>
      <c r="G111" s="19"/>
      <c r="H111" s="19"/>
      <c r="I111" s="19"/>
      <c r="J111" s="84"/>
      <c r="K111" s="84"/>
      <c r="L111" s="64"/>
      <c r="M111" s="64"/>
      <c r="N111" s="84"/>
      <c r="O111" s="84"/>
      <c r="P111" s="84"/>
      <c r="Q111" s="84"/>
      <c r="R111" s="84"/>
      <c r="S111" s="84"/>
      <c r="T111" s="84"/>
      <c r="U111" s="64"/>
      <c r="V111" s="64"/>
    </row>
    <row r="112" spans="1:22" ht="13.35" customHeight="1">
      <c r="A112" s="19"/>
      <c r="B112" s="19"/>
      <c r="C112" s="19"/>
      <c r="D112" s="19"/>
      <c r="E112" s="19"/>
      <c r="F112" s="19"/>
      <c r="G112" s="19"/>
      <c r="H112" s="19"/>
      <c r="I112" s="19"/>
      <c r="J112" s="84"/>
      <c r="K112" s="84"/>
      <c r="L112" s="64"/>
      <c r="M112" s="64"/>
      <c r="N112" s="84"/>
      <c r="O112" s="84"/>
      <c r="P112" s="84"/>
      <c r="Q112" s="84"/>
      <c r="R112" s="84"/>
      <c r="S112" s="84"/>
      <c r="T112" s="84"/>
      <c r="U112" s="64"/>
      <c r="V112" s="64"/>
    </row>
    <row r="113" spans="1:22" ht="13.35" customHeight="1">
      <c r="A113" s="19"/>
      <c r="B113" s="19"/>
      <c r="C113" s="19"/>
      <c r="D113" s="19"/>
      <c r="E113" s="19"/>
      <c r="F113" s="19"/>
      <c r="G113" s="19"/>
      <c r="H113" s="19"/>
      <c r="I113" s="19"/>
      <c r="J113" s="84"/>
      <c r="K113" s="84"/>
      <c r="L113" s="64"/>
      <c r="M113" s="64"/>
      <c r="N113" s="84"/>
      <c r="O113" s="84"/>
      <c r="P113" s="84"/>
      <c r="Q113" s="84"/>
      <c r="R113" s="84"/>
      <c r="S113" s="84"/>
      <c r="T113" s="84"/>
      <c r="U113" s="64"/>
      <c r="V113" s="64"/>
    </row>
    <row r="114" spans="1:22" ht="13.35" customHeight="1">
      <c r="A114" s="19"/>
      <c r="B114" s="19"/>
      <c r="C114" s="19"/>
      <c r="D114" s="19"/>
      <c r="E114" s="19"/>
      <c r="F114" s="19"/>
      <c r="G114" s="19"/>
      <c r="H114" s="19"/>
      <c r="I114" s="19"/>
      <c r="J114" s="84"/>
      <c r="K114" s="84"/>
      <c r="L114" s="64"/>
      <c r="M114" s="64"/>
      <c r="N114" s="84"/>
      <c r="O114" s="84"/>
      <c r="P114" s="84"/>
      <c r="Q114" s="84"/>
      <c r="R114" s="84"/>
      <c r="S114" s="84"/>
      <c r="T114" s="84"/>
      <c r="U114" s="64"/>
      <c r="V114" s="64"/>
    </row>
    <row r="115" spans="1:22" ht="13.35" customHeight="1">
      <c r="A115" s="19"/>
      <c r="B115" s="19"/>
      <c r="C115" s="19"/>
      <c r="D115" s="19"/>
      <c r="E115" s="19"/>
      <c r="F115" s="19"/>
      <c r="G115" s="19"/>
      <c r="H115" s="19"/>
      <c r="I115" s="19"/>
      <c r="J115" s="84"/>
      <c r="K115" s="84"/>
      <c r="L115" s="64"/>
      <c r="M115" s="64"/>
      <c r="N115" s="84"/>
      <c r="O115" s="84"/>
      <c r="P115" s="84"/>
      <c r="Q115" s="84"/>
      <c r="R115" s="84"/>
      <c r="S115" s="84"/>
      <c r="T115" s="84"/>
      <c r="U115" s="64"/>
      <c r="V115" s="64"/>
    </row>
    <row r="116" spans="1:22" ht="13.35" customHeight="1">
      <c r="A116" s="19"/>
      <c r="B116" s="19"/>
      <c r="C116" s="19"/>
      <c r="D116" s="19"/>
      <c r="E116" s="19"/>
      <c r="F116" s="19"/>
      <c r="G116" s="19"/>
      <c r="H116" s="19"/>
      <c r="I116" s="19"/>
      <c r="J116" s="84"/>
      <c r="K116" s="84"/>
      <c r="L116" s="64"/>
      <c r="M116" s="64"/>
      <c r="N116" s="84"/>
      <c r="O116" s="84"/>
      <c r="P116" s="84"/>
      <c r="Q116" s="84"/>
      <c r="R116" s="84"/>
      <c r="S116" s="84"/>
      <c r="T116" s="84"/>
      <c r="U116" s="64"/>
      <c r="V116" s="64"/>
    </row>
    <row r="117" spans="1:22" ht="13.35" customHeight="1">
      <c r="A117" s="19"/>
      <c r="B117" s="19"/>
      <c r="C117" s="19"/>
      <c r="D117" s="19"/>
      <c r="E117" s="19"/>
      <c r="F117" s="19"/>
      <c r="G117" s="19"/>
      <c r="H117" s="19"/>
      <c r="I117" s="19"/>
      <c r="J117" s="84"/>
      <c r="K117" s="84"/>
      <c r="L117" s="64"/>
      <c r="M117" s="64"/>
      <c r="N117" s="84"/>
      <c r="O117" s="84"/>
      <c r="P117" s="84"/>
      <c r="Q117" s="84"/>
      <c r="R117" s="84"/>
      <c r="S117" s="84"/>
      <c r="T117" s="84"/>
      <c r="U117" s="64"/>
      <c r="V117" s="64"/>
    </row>
    <row r="118" spans="1:22" ht="13.35" customHeight="1">
      <c r="A118" s="19"/>
      <c r="B118" s="19"/>
      <c r="C118" s="24"/>
      <c r="D118" s="19"/>
      <c r="E118" s="24"/>
      <c r="F118" s="19"/>
      <c r="G118" s="19"/>
      <c r="H118" s="19"/>
      <c r="I118" s="19"/>
      <c r="J118" s="84"/>
      <c r="K118" s="84"/>
      <c r="L118" s="64"/>
      <c r="M118" s="64"/>
      <c r="N118" s="84"/>
      <c r="O118" s="84"/>
      <c r="P118" s="84"/>
      <c r="Q118" s="84"/>
      <c r="R118" s="84"/>
      <c r="S118" s="84"/>
      <c r="T118" s="84"/>
      <c r="U118" s="64"/>
      <c r="V118" s="64"/>
    </row>
    <row r="119" spans="1:22" ht="13.35" customHeight="1">
      <c r="A119" s="19"/>
      <c r="B119" s="19"/>
      <c r="C119" s="19"/>
      <c r="D119" s="19"/>
      <c r="E119" s="19"/>
      <c r="F119" s="19"/>
      <c r="G119" s="19"/>
      <c r="H119" s="19"/>
      <c r="I119" s="19"/>
      <c r="J119" s="84"/>
      <c r="K119" s="84"/>
      <c r="L119" s="64"/>
      <c r="M119" s="64"/>
      <c r="N119" s="84"/>
      <c r="O119" s="84"/>
      <c r="P119" s="84"/>
      <c r="Q119" s="84"/>
      <c r="R119" s="84"/>
      <c r="S119" s="84"/>
      <c r="T119" s="84"/>
      <c r="U119" s="64"/>
      <c r="V119" s="64"/>
    </row>
    <row r="120" spans="1:22" ht="13.35" customHeight="1">
      <c r="A120" s="19"/>
      <c r="B120" s="19"/>
      <c r="C120" s="24"/>
      <c r="D120" s="19"/>
      <c r="E120" s="24"/>
      <c r="F120" s="19"/>
      <c r="G120" s="19"/>
      <c r="H120" s="19"/>
      <c r="I120" s="19"/>
      <c r="J120" s="84"/>
      <c r="K120" s="84"/>
      <c r="L120" s="64"/>
      <c r="M120" s="64"/>
      <c r="N120" s="84"/>
      <c r="O120" s="84"/>
      <c r="P120" s="84"/>
      <c r="Q120" s="84"/>
      <c r="R120" s="84"/>
      <c r="S120" s="84"/>
      <c r="T120" s="84"/>
      <c r="U120" s="64"/>
      <c r="V120" s="64"/>
    </row>
    <row r="121" spans="1:22" ht="13.35" customHeight="1">
      <c r="A121" s="19"/>
      <c r="B121" s="19"/>
      <c r="C121" s="19"/>
      <c r="D121" s="19"/>
      <c r="E121" s="19"/>
      <c r="F121" s="19"/>
      <c r="G121" s="19"/>
      <c r="H121" s="19"/>
      <c r="I121" s="19"/>
      <c r="J121" s="84"/>
      <c r="K121" s="84"/>
      <c r="L121" s="64"/>
      <c r="M121" s="64"/>
      <c r="N121" s="84"/>
      <c r="O121" s="84"/>
      <c r="P121" s="84"/>
      <c r="Q121" s="84"/>
      <c r="R121" s="84"/>
      <c r="S121" s="84"/>
      <c r="T121" s="84"/>
      <c r="V121" s="64"/>
    </row>
    <row r="122" spans="1:22" ht="13.35" customHeight="1">
      <c r="A122" s="19"/>
      <c r="C122" s="19"/>
      <c r="D122" s="19"/>
      <c r="E122" s="19"/>
      <c r="F122" s="19"/>
      <c r="G122" s="19"/>
      <c r="H122" s="19"/>
      <c r="I122" s="19"/>
      <c r="J122" s="84"/>
      <c r="K122" s="84"/>
      <c r="L122" s="64"/>
      <c r="M122" s="64"/>
      <c r="N122" s="84"/>
      <c r="O122" s="84"/>
      <c r="P122" s="84"/>
      <c r="Q122" s="84"/>
      <c r="R122" s="84"/>
      <c r="S122" s="84"/>
      <c r="T122" s="84"/>
    </row>
  </sheetData>
  <mergeCells count="12">
    <mergeCell ref="O38:Q38"/>
    <mergeCell ref="B1:C1"/>
    <mergeCell ref="E1:F1"/>
    <mergeCell ref="J1:K1"/>
    <mergeCell ref="J5:M5"/>
    <mergeCell ref="C4:E4"/>
    <mergeCell ref="F4:H4"/>
    <mergeCell ref="C38:E38"/>
    <mergeCell ref="F38:H38"/>
    <mergeCell ref="I38:K38"/>
    <mergeCell ref="L38:N38"/>
    <mergeCell ref="D3:E3"/>
  </mergeCells>
  <pageMargins left="0.25" right="0.25" top="0.75" bottom="0.75" header="0.3" footer="0.3"/>
  <pageSetup scale="53"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2428B8-3A38-4935-BA93-C03A6FEE0F9A}">
  <sheetPr>
    <pageSetUpPr fitToPage="1"/>
  </sheetPr>
  <dimension ref="A1:N61"/>
  <sheetViews>
    <sheetView showRuler="0" zoomScale="70" zoomScaleNormal="70" workbookViewId="0"/>
  </sheetViews>
  <sheetFormatPr defaultColWidth="13.28515625" defaultRowHeight="13.15"/>
  <cols>
    <col min="1" max="1" width="4.42578125" style="608" customWidth="1"/>
    <col min="2" max="2" width="40.7109375" style="608" customWidth="1"/>
    <col min="3" max="3" width="13.28515625" style="608" customWidth="1"/>
    <col min="4" max="4" width="12.28515625" style="608" bestFit="1" customWidth="1"/>
    <col min="5" max="5" width="8.28515625" style="608" bestFit="1" customWidth="1"/>
    <col min="6" max="6" width="6.7109375" style="608" bestFit="1" customWidth="1"/>
    <col min="7" max="8" width="8.28515625" style="608" bestFit="1" customWidth="1"/>
    <col min="9" max="9" width="8" style="608" bestFit="1" customWidth="1"/>
    <col min="10" max="10" width="7" style="608" bestFit="1" customWidth="1"/>
    <col min="11" max="12" width="13.28515625" style="608"/>
    <col min="13" max="13" width="32.7109375" style="609" bestFit="1" customWidth="1"/>
    <col min="14" max="14" width="46.28515625" style="609" bestFit="1" customWidth="1"/>
    <col min="15" max="16384" width="13.28515625" style="608"/>
  </cols>
  <sheetData>
    <row r="1" spans="1:14" ht="18.399999999999999" customHeight="1">
      <c r="A1" s="607"/>
      <c r="B1" s="683"/>
      <c r="C1" s="683"/>
      <c r="D1" s="607"/>
      <c r="E1" s="607"/>
      <c r="F1" s="607"/>
      <c r="G1" s="607"/>
    </row>
    <row r="2" spans="1:14" ht="53.25" customHeight="1">
      <c r="A2" s="607"/>
      <c r="B2" s="46" t="str">
        <f>IF(Index!$AJ$5=1,'3.4 Segments &amp; Geographies'!N2,M2)</f>
        <v>3.4 CONTRIBUCIÓN POR ÁREA DE NEGOCIO</v>
      </c>
      <c r="C2" s="607"/>
      <c r="D2" s="607"/>
      <c r="E2" s="607"/>
      <c r="F2" s="607"/>
      <c r="G2" s="607"/>
      <c r="M2" s="59" t="s">
        <v>712</v>
      </c>
      <c r="N2" s="59" t="s">
        <v>713</v>
      </c>
    </row>
    <row r="3" spans="1:14" s="611" customFormat="1" ht="14.1" customHeight="1">
      <c r="A3" s="610"/>
      <c r="B3" s="610"/>
      <c r="C3" s="610"/>
      <c r="D3" s="610"/>
      <c r="E3" s="610"/>
      <c r="F3" s="610"/>
      <c r="G3" s="610"/>
      <c r="M3" s="81"/>
      <c r="N3" s="81"/>
    </row>
    <row r="4" spans="1:14" s="611" customFormat="1" ht="14.1" customHeight="1">
      <c r="A4" s="610"/>
      <c r="B4" s="145"/>
      <c r="C4" s="194"/>
      <c r="D4" s="194"/>
      <c r="E4" s="668" t="s">
        <v>159</v>
      </c>
      <c r="F4" s="668"/>
      <c r="G4" s="610"/>
      <c r="M4" s="81"/>
      <c r="N4" s="81"/>
    </row>
    <row r="5" spans="1:14" s="611" customFormat="1" ht="13.35" customHeight="1" thickBot="1">
      <c r="A5" s="610"/>
      <c r="B5" s="240" t="str">
        <f>IF(Index!$AJ$5=1,'3.4 Segments &amp; Geographies'!N5,M5)</f>
        <v>Miles de Euros</v>
      </c>
      <c r="C5" s="241" t="str">
        <f>'3.2 Fee_income'!C5</f>
        <v xml:space="preserve">12M 2025 </v>
      </c>
      <c r="D5" s="242" t="str">
        <f>'3.2 Fee_income'!D5</f>
        <v xml:space="preserve">12M 2024 </v>
      </c>
      <c r="E5" s="243" t="s">
        <v>160</v>
      </c>
      <c r="F5" s="244" t="s">
        <v>250</v>
      </c>
      <c r="G5" s="610"/>
      <c r="M5" s="155" t="s">
        <v>162</v>
      </c>
      <c r="N5" s="155" t="s">
        <v>163</v>
      </c>
    </row>
    <row r="6" spans="1:14" s="611" customFormat="1" ht="13.35" customHeight="1">
      <c r="A6" s="610"/>
      <c r="B6" s="650" t="str">
        <f>IF(Index!$AJ$5=1,'3.4 Segments &amp; Geographies'!N6,M6)</f>
        <v>Segmentos de clientes en España:</v>
      </c>
      <c r="C6" s="108">
        <v>2730600</v>
      </c>
      <c r="D6" s="108">
        <v>2801716.5</v>
      </c>
      <c r="E6" s="108">
        <v>-71116.5</v>
      </c>
      <c r="F6" s="461">
        <v>-2.5383189198478862</v>
      </c>
      <c r="G6" s="610"/>
      <c r="M6" s="81" t="s">
        <v>714</v>
      </c>
      <c r="N6" s="81" t="s">
        <v>715</v>
      </c>
    </row>
    <row r="7" spans="1:14" s="611" customFormat="1" ht="13.35" customHeight="1">
      <c r="A7" s="610"/>
      <c r="B7" s="111" t="str">
        <f>IF(Index!$AJ$5=1,'3.4 Segments &amp; Geographies'!N7,M7)</f>
        <v>Banca comercial y privada</v>
      </c>
      <c r="C7" s="109">
        <v>1333717.5</v>
      </c>
      <c r="D7" s="109">
        <v>1329794</v>
      </c>
      <c r="E7" s="109">
        <v>3923.5</v>
      </c>
      <c r="F7" s="462">
        <v>0.29504569880748449</v>
      </c>
      <c r="G7" s="610"/>
      <c r="M7" s="70" t="s">
        <v>716</v>
      </c>
      <c r="N7" s="70" t="s">
        <v>717</v>
      </c>
    </row>
    <row r="8" spans="1:14" s="611" customFormat="1" ht="13.35" customHeight="1">
      <c r="A8" s="610"/>
      <c r="B8" s="111" t="str">
        <f>IF(Index!$AJ$5=1,'3.4 Segments &amp; Geographies'!N8,M8)</f>
        <v>Banca de empresas</v>
      </c>
      <c r="C8" s="109">
        <v>1116684.5</v>
      </c>
      <c r="D8" s="109">
        <v>1197025</v>
      </c>
      <c r="E8" s="109">
        <v>-80340.5</v>
      </c>
      <c r="F8" s="462">
        <v>-6.7116810425847415</v>
      </c>
      <c r="G8" s="610"/>
      <c r="M8" s="70" t="s">
        <v>718</v>
      </c>
      <c r="N8" s="70" t="s">
        <v>719</v>
      </c>
    </row>
    <row r="9" spans="1:14" s="611" customFormat="1" ht="13.35" customHeight="1">
      <c r="A9" s="610"/>
      <c r="B9" s="111" t="str">
        <f>IF(Index!$AJ$5=1,'3.4 Segments &amp; Geographies'!N9,M9)</f>
        <v>Consumo</v>
      </c>
      <c r="C9" s="109">
        <v>280198</v>
      </c>
      <c r="D9" s="109">
        <v>274897.5</v>
      </c>
      <c r="E9" s="109">
        <v>5300.5</v>
      </c>
      <c r="F9" s="462">
        <v>1.9281732282032393</v>
      </c>
      <c r="G9" s="610"/>
      <c r="M9" s="81" t="s">
        <v>720</v>
      </c>
      <c r="N9" s="81" t="s">
        <v>721</v>
      </c>
    </row>
    <row r="10" spans="1:14" s="611" customFormat="1" ht="13.35" customHeight="1">
      <c r="A10" s="610"/>
      <c r="B10" s="105" t="str">
        <f>IF(Index!$AJ$5=1,'3.4 Segments &amp; Geographies'!N10,M10)</f>
        <v>Bk Portugal</v>
      </c>
      <c r="C10" s="109">
        <v>366708.3</v>
      </c>
      <c r="D10" s="109">
        <v>346213.9</v>
      </c>
      <c r="E10" s="109">
        <v>20494.399999999965</v>
      </c>
      <c r="F10" s="462">
        <v>5.9195774635275953</v>
      </c>
      <c r="G10" s="610"/>
      <c r="M10" s="81" t="s">
        <v>722</v>
      </c>
      <c r="N10" s="81" t="s">
        <v>722</v>
      </c>
    </row>
    <row r="11" spans="1:14" s="611" customFormat="1" ht="13.35" customHeight="1">
      <c r="A11" s="610"/>
      <c r="B11" s="105" t="str">
        <f>IF(Index!$AJ$5=1,'3.4 Segments &amp; Geographies'!N11,M11)</f>
        <v>Bk Irlanda</v>
      </c>
      <c r="C11" s="109">
        <v>117597.5</v>
      </c>
      <c r="D11" s="109">
        <v>103137.60000000001</v>
      </c>
      <c r="E11" s="109">
        <v>14459.899999999994</v>
      </c>
      <c r="F11" s="462">
        <v>14.020008222025716</v>
      </c>
      <c r="G11" s="610"/>
      <c r="M11" s="81" t="s">
        <v>723</v>
      </c>
      <c r="N11" s="81" t="s">
        <v>724</v>
      </c>
    </row>
    <row r="12" spans="1:14" s="611" customFormat="1" ht="13.15" customHeight="1">
      <c r="A12" s="610"/>
      <c r="B12" s="105" t="str">
        <f>IF(Index!$AJ$5=1,'3.4 Segments &amp; Geographies'!N12,M12)</f>
        <v>Mercado de Capitales</v>
      </c>
      <c r="C12" s="109">
        <v>391000</v>
      </c>
      <c r="D12" s="109">
        <v>343800</v>
      </c>
      <c r="E12" s="109">
        <v>47200</v>
      </c>
      <c r="F12" s="462">
        <v>13.72891215823153</v>
      </c>
      <c r="G12" s="610"/>
      <c r="M12" s="81" t="s">
        <v>725</v>
      </c>
      <c r="N12" s="81" t="s">
        <v>726</v>
      </c>
    </row>
    <row r="13" spans="1:14" s="611" customFormat="1" ht="13.35" customHeight="1">
      <c r="A13" s="610"/>
      <c r="B13" s="114" t="str">
        <f>IF(Index!$AJ$5=1,'3.4 Segments &amp; Geographies'!N13,M13)</f>
        <v>Ajuste centro corporativo</v>
      </c>
      <c r="C13" s="110">
        <v>-559036.9</v>
      </c>
      <c r="D13" s="110">
        <v>-693390.6</v>
      </c>
      <c r="E13" s="110">
        <v>134353.69999999995</v>
      </c>
      <c r="F13" s="463">
        <v>-19.37633708908081</v>
      </c>
      <c r="G13" s="610"/>
      <c r="M13" s="81" t="s">
        <v>727</v>
      </c>
      <c r="N13" s="81" t="s">
        <v>728</v>
      </c>
    </row>
    <row r="14" spans="1:14" s="611" customFormat="1" ht="13.35" customHeight="1">
      <c r="A14" s="610"/>
      <c r="B14" s="394" t="str">
        <f>IF(Index!$AJ$5=1,'3.4 Segments &amp; Geographies'!N14,M14)</f>
        <v>Margen bruto</v>
      </c>
      <c r="C14" s="113">
        <v>3046868.9</v>
      </c>
      <c r="D14" s="113">
        <v>2901477.4</v>
      </c>
      <c r="E14" s="113">
        <v>145391.5</v>
      </c>
      <c r="F14" s="464">
        <v>5.0109471815978992</v>
      </c>
      <c r="G14" s="610"/>
      <c r="M14" s="155" t="s">
        <v>544</v>
      </c>
      <c r="N14" s="155" t="s">
        <v>729</v>
      </c>
    </row>
    <row r="15" spans="1:14" s="611" customFormat="1" ht="13.35" customHeight="1">
      <c r="A15" s="610"/>
      <c r="B15" s="610"/>
      <c r="C15" s="610"/>
      <c r="D15" s="610"/>
      <c r="E15" s="610"/>
      <c r="F15" s="610"/>
      <c r="G15" s="610"/>
      <c r="M15" s="616"/>
      <c r="N15" s="616"/>
    </row>
    <row r="16" spans="1:14" s="611" customFormat="1" ht="13.35" customHeight="1">
      <c r="A16" s="610"/>
      <c r="B16" s="610"/>
      <c r="C16" s="617"/>
      <c r="D16" s="617"/>
      <c r="E16" s="617"/>
      <c r="F16" s="617"/>
      <c r="G16" s="610"/>
      <c r="M16" s="616"/>
      <c r="N16" s="616"/>
    </row>
    <row r="17" spans="1:14" s="611" customFormat="1" ht="13.35" customHeight="1">
      <c r="A17" s="610"/>
      <c r="B17" s="610"/>
      <c r="C17" s="617"/>
      <c r="D17" s="617"/>
      <c r="E17" s="617"/>
      <c r="F17" s="610"/>
      <c r="G17" s="610"/>
      <c r="M17" s="616"/>
      <c r="N17" s="616"/>
    </row>
    <row r="18" spans="1:14" s="611" customFormat="1" ht="19.149999999999999">
      <c r="A18" s="610"/>
      <c r="B18" s="624" t="str">
        <f>IF(Index!$AJ$5=1,'3.4 Segments &amp; Geographies'!N18,M18)</f>
        <v>ESPAÑA</v>
      </c>
      <c r="C18" s="610"/>
      <c r="D18" s="618"/>
      <c r="E18" s="618"/>
      <c r="F18" s="610"/>
      <c r="G18" s="610"/>
      <c r="M18" s="616" t="s">
        <v>730</v>
      </c>
      <c r="N18" s="616" t="s">
        <v>731</v>
      </c>
    </row>
    <row r="19" spans="1:14" s="611" customFormat="1" ht="13.35" customHeight="1">
      <c r="A19" s="610"/>
      <c r="B19" s="610"/>
      <c r="C19" s="610"/>
      <c r="D19" s="618"/>
      <c r="E19" s="618"/>
      <c r="F19" s="610"/>
      <c r="G19" s="610"/>
      <c r="M19" s="616" t="s">
        <v>577</v>
      </c>
      <c r="N19" s="616" t="s">
        <v>578</v>
      </c>
    </row>
    <row r="20" spans="1:14" s="611" customFormat="1" ht="13.35" customHeight="1">
      <c r="A20" s="610"/>
      <c r="B20" s="610"/>
      <c r="C20" s="610"/>
      <c r="D20" s="618"/>
      <c r="E20" s="681" t="s">
        <v>159</v>
      </c>
      <c r="F20" s="682"/>
      <c r="G20" s="610"/>
      <c r="H20" s="618"/>
      <c r="I20" s="681" t="s">
        <v>159</v>
      </c>
      <c r="J20" s="682"/>
      <c r="M20" s="616" t="s">
        <v>585</v>
      </c>
      <c r="N20" s="616" t="s">
        <v>586</v>
      </c>
    </row>
    <row r="21" spans="1:14" s="611" customFormat="1" ht="13.35" customHeight="1" thickBot="1">
      <c r="A21" s="610"/>
      <c r="B21" s="240" t="str">
        <f>IF(Index!$AJ$5=1,'3.4 Segments &amp; Geographies'!N21,M21)</f>
        <v>Miles de Euros</v>
      </c>
      <c r="C21" s="626" t="str">
        <f>+C5</f>
        <v xml:space="preserve">12M 2025 </v>
      </c>
      <c r="D21" s="627" t="str">
        <f>+D5</f>
        <v xml:space="preserve">12M 2024 </v>
      </c>
      <c r="E21" s="628" t="str">
        <f>+E5</f>
        <v>€</v>
      </c>
      <c r="F21" s="614" t="str">
        <f>+F5</f>
        <v>%</v>
      </c>
      <c r="G21" s="612" t="str">
        <f>IF(Index!$AJ$5=1,N19,M19)</f>
        <v>4T25</v>
      </c>
      <c r="H21" s="612" t="str">
        <f>IF(Index!$AJ$5=1,N20,M20)</f>
        <v>4T24</v>
      </c>
      <c r="I21" s="613" t="str">
        <f>+E21</f>
        <v>€</v>
      </c>
      <c r="J21" s="613" t="str">
        <f>+F21</f>
        <v>%</v>
      </c>
      <c r="M21" s="616" t="s">
        <v>162</v>
      </c>
      <c r="N21" s="616" t="s">
        <v>163</v>
      </c>
    </row>
    <row r="22" spans="1:14" s="611" customFormat="1" ht="13.35" customHeight="1">
      <c r="A22" s="610"/>
      <c r="B22" s="619" t="str">
        <f>IF(Index!$AJ$5=1,'3.4 Segments &amp; Geographies'!N22,M22)</f>
        <v>Margen de Intereses</v>
      </c>
      <c r="C22" s="620">
        <v>1835966.1073132204</v>
      </c>
      <c r="D22" s="620">
        <v>1901572.2717814199</v>
      </c>
      <c r="E22" s="620">
        <v>-65606.16446819948</v>
      </c>
      <c r="F22" s="621">
        <v>-3.4501010264910255</v>
      </c>
      <c r="G22" s="620">
        <v>466688.73626000038</v>
      </c>
      <c r="H22" s="620">
        <v>457379.35872999998</v>
      </c>
      <c r="I22" s="620">
        <v>9309.3775300004054</v>
      </c>
      <c r="J22" s="621">
        <v>2.0353733399446901</v>
      </c>
      <c r="M22" s="616" t="s">
        <v>732</v>
      </c>
      <c r="N22" s="616" t="s">
        <v>183</v>
      </c>
    </row>
    <row r="23" spans="1:14" s="611" customFormat="1" ht="13.35" customHeight="1">
      <c r="A23" s="610"/>
      <c r="B23" s="615" t="str">
        <f>IF(Index!$AJ$5=1,'3.4 Segments &amp; Geographies'!N23,M23)</f>
        <v>Comisiones Netas</v>
      </c>
      <c r="C23" s="109">
        <v>703638.16498999996</v>
      </c>
      <c r="D23" s="109">
        <v>630686.81475000002</v>
      </c>
      <c r="E23" s="109">
        <v>72951.350239999942</v>
      </c>
      <c r="F23" s="462">
        <v>11.566969299796979</v>
      </c>
      <c r="G23" s="109">
        <v>193751.39754999994</v>
      </c>
      <c r="H23" s="109">
        <v>173097.14501000004</v>
      </c>
      <c r="I23" s="109">
        <v>20654.252539999899</v>
      </c>
      <c r="J23" s="462">
        <v>11.932174004837965</v>
      </c>
      <c r="M23" s="616" t="s">
        <v>539</v>
      </c>
      <c r="N23" s="616" t="s">
        <v>733</v>
      </c>
    </row>
    <row r="24" spans="1:14" s="611" customFormat="1" ht="13.35" customHeight="1">
      <c r="A24" s="610"/>
      <c r="B24" s="615" t="str">
        <f>IF(Index!$AJ$5=1,'3.4 Segments &amp; Geographies'!N24,M24)</f>
        <v>Otros Ingresos / Gastos</v>
      </c>
      <c r="C24" s="109">
        <v>22958.820275573948</v>
      </c>
      <c r="D24" s="109">
        <v>-80133.247623711402</v>
      </c>
      <c r="E24" s="109">
        <v>103092.06789928535</v>
      </c>
      <c r="F24" s="462">
        <v>-128.65080469892305</v>
      </c>
      <c r="G24" s="109">
        <v>7263.8432554424508</v>
      </c>
      <c r="H24" s="109">
        <v>8124.5570283716042</v>
      </c>
      <c r="I24" s="109">
        <v>-860.71377292915349</v>
      </c>
      <c r="J24" s="462">
        <v>-10.593977861481827</v>
      </c>
      <c r="M24" s="616" t="s">
        <v>734</v>
      </c>
      <c r="N24" s="616" t="s">
        <v>735</v>
      </c>
    </row>
    <row r="25" spans="1:14" s="611" customFormat="1" ht="13.35" customHeight="1">
      <c r="A25" s="610"/>
      <c r="B25" s="619" t="str">
        <f>IF(Index!$AJ$5=1,'3.4 Segments &amp; Geographies'!N25,M25)</f>
        <v>Margen Bruto</v>
      </c>
      <c r="C25" s="622">
        <v>2562563.0925787943</v>
      </c>
      <c r="D25" s="622">
        <v>2452125.8389077084</v>
      </c>
      <c r="E25" s="622">
        <v>110437.25367108593</v>
      </c>
      <c r="F25" s="623">
        <v>4.5037351639457395</v>
      </c>
      <c r="G25" s="622">
        <v>667703.97706544283</v>
      </c>
      <c r="H25" s="622">
        <v>638601.06076837145</v>
      </c>
      <c r="I25" s="622">
        <v>29102.916297071381</v>
      </c>
      <c r="J25" s="623">
        <v>4.5572921946065117</v>
      </c>
      <c r="M25" s="616" t="s">
        <v>544</v>
      </c>
      <c r="N25" s="616" t="s">
        <v>187</v>
      </c>
    </row>
    <row r="26" spans="1:14" s="611" customFormat="1" ht="13.35" customHeight="1">
      <c r="A26" s="610"/>
      <c r="B26" s="615" t="str">
        <f>IF(Index!$AJ$5=1,'3.4 Segments &amp; Geographies'!N26,M26)</f>
        <v>Costes Operativos</v>
      </c>
      <c r="C26" s="109">
        <v>-924453.04615999991</v>
      </c>
      <c r="D26" s="109">
        <v>-890044.31067999988</v>
      </c>
      <c r="E26" s="109">
        <v>-34408.735480000032</v>
      </c>
      <c r="F26" s="462">
        <v>3.8659575784166886</v>
      </c>
      <c r="G26" s="109">
        <v>-239499.21211999981</v>
      </c>
      <c r="H26" s="109">
        <v>-261906.15222999989</v>
      </c>
      <c r="I26" s="109">
        <v>22406.940110000083</v>
      </c>
      <c r="J26" s="462">
        <v>-8.5553317168062666</v>
      </c>
      <c r="M26" s="616" t="s">
        <v>736</v>
      </c>
      <c r="N26" s="616" t="s">
        <v>737</v>
      </c>
    </row>
    <row r="27" spans="1:14" s="611" customFormat="1" ht="15" customHeight="1">
      <c r="B27" s="619" t="str">
        <f>IF(Index!$AJ$5=1,'3.4 Segments &amp; Geographies'!N27,M27)</f>
        <v>Margen de Explotación</v>
      </c>
      <c r="C27" s="622">
        <v>1638110.0464187944</v>
      </c>
      <c r="D27" s="622">
        <v>1562081.5282277085</v>
      </c>
      <c r="E27" s="622">
        <v>76028.518191085896</v>
      </c>
      <c r="F27" s="623">
        <v>4.8671286880490552</v>
      </c>
      <c r="G27" s="622">
        <v>428204.76494544279</v>
      </c>
      <c r="H27" s="622">
        <v>376694.90853837156</v>
      </c>
      <c r="I27" s="622">
        <v>51509.856407071231</v>
      </c>
      <c r="J27" s="623">
        <v>13.674157850164901</v>
      </c>
      <c r="M27" s="616" t="s">
        <v>188</v>
      </c>
      <c r="N27" s="616" t="s">
        <v>738</v>
      </c>
    </row>
    <row r="28" spans="1:14" s="611" customFormat="1" ht="15" customHeight="1">
      <c r="B28" s="615" t="str">
        <f>IF(Index!$AJ$5=1,'3.4 Segments &amp; Geographies'!N28,M28)</f>
        <v>Provisiones de Crédito y Otras Provisiones</v>
      </c>
      <c r="C28" s="109">
        <v>-355571.95051</v>
      </c>
      <c r="D28" s="109">
        <v>-434748.32644000003</v>
      </c>
      <c r="E28" s="109">
        <v>79176.375930000038</v>
      </c>
      <c r="F28" s="462">
        <v>-18.212002465506266</v>
      </c>
      <c r="G28" s="109">
        <v>-100797.39778999999</v>
      </c>
      <c r="H28" s="109">
        <v>-152252.04563000004</v>
      </c>
      <c r="I28" s="109">
        <v>51454.647840000049</v>
      </c>
      <c r="J28" s="462">
        <v>-33.795702137916841</v>
      </c>
      <c r="M28" s="616" t="s">
        <v>739</v>
      </c>
      <c r="N28" s="616" t="s">
        <v>740</v>
      </c>
    </row>
    <row r="29" spans="1:14" s="611" customFormat="1" ht="15" customHeight="1">
      <c r="B29" s="629" t="str">
        <f>IF(Index!$AJ$5=1,'3.4 Segments &amp; Geographies'!N29,M29)</f>
        <v>BAI</v>
      </c>
      <c r="C29" s="630">
        <v>1282538.0959087943</v>
      </c>
      <c r="D29" s="630">
        <v>1127333.2017877086</v>
      </c>
      <c r="E29" s="630">
        <v>155204.89412108576</v>
      </c>
      <c r="F29" s="632">
        <v>13.767437513147319</v>
      </c>
      <c r="G29" s="113">
        <v>327407.36715544271</v>
      </c>
      <c r="H29" s="113">
        <v>224442.86290837161</v>
      </c>
      <c r="I29" s="113">
        <v>102964.50424707111</v>
      </c>
      <c r="J29" s="464">
        <v>45.875597429491968</v>
      </c>
      <c r="M29" s="616" t="s">
        <v>190</v>
      </c>
      <c r="N29" s="616" t="s">
        <v>741</v>
      </c>
    </row>
    <row r="30" spans="1:14" s="611" customFormat="1" ht="15" customHeight="1">
      <c r="C30" s="633"/>
      <c r="D30" s="633"/>
      <c r="E30" s="633"/>
      <c r="F30" s="633"/>
      <c r="G30" s="633"/>
      <c r="H30" s="633"/>
      <c r="I30" s="633"/>
      <c r="J30" s="633"/>
      <c r="M30" s="616"/>
      <c r="N30" s="616"/>
    </row>
    <row r="31" spans="1:14" s="611" customFormat="1" ht="15" customHeight="1">
      <c r="M31" s="616"/>
      <c r="N31" s="616"/>
    </row>
    <row r="32" spans="1:14" s="611" customFormat="1" ht="15" customHeight="1">
      <c r="M32" s="616"/>
      <c r="N32" s="616"/>
    </row>
    <row r="33" spans="2:14" s="611" customFormat="1" ht="15" customHeight="1">
      <c r="B33" s="624" t="str">
        <f>IF(Index!$AJ$5=1,'3.4 Segments &amp; Geographies'!N33,M33)</f>
        <v>PORTUGAL</v>
      </c>
      <c r="C33" s="610"/>
      <c r="D33" s="618"/>
      <c r="E33" s="618"/>
      <c r="F33" s="610"/>
      <c r="G33" s="610"/>
      <c r="M33" s="616" t="s">
        <v>742</v>
      </c>
      <c r="N33" s="616" t="s">
        <v>742</v>
      </c>
    </row>
    <row r="34" spans="2:14" s="611" customFormat="1" ht="15" customHeight="1">
      <c r="B34" s="610"/>
      <c r="C34" s="610"/>
      <c r="D34" s="618"/>
      <c r="E34" s="618"/>
      <c r="F34" s="610"/>
      <c r="G34" s="610"/>
      <c r="M34" s="616"/>
      <c r="N34" s="616"/>
    </row>
    <row r="35" spans="2:14" s="611" customFormat="1" ht="15" customHeight="1">
      <c r="B35" s="610"/>
      <c r="C35" s="610"/>
      <c r="D35" s="618"/>
      <c r="E35" s="681" t="s">
        <v>159</v>
      </c>
      <c r="F35" s="682"/>
      <c r="G35" s="610"/>
      <c r="H35" s="618"/>
      <c r="I35" s="681" t="s">
        <v>159</v>
      </c>
      <c r="J35" s="682"/>
      <c r="M35" s="616"/>
      <c r="N35" s="616"/>
    </row>
    <row r="36" spans="2:14" s="611" customFormat="1" ht="15" customHeight="1" thickBot="1">
      <c r="B36" s="625" t="str">
        <f t="shared" ref="B36:J44" si="0">+B21</f>
        <v>Miles de Euros</v>
      </c>
      <c r="C36" s="626" t="str">
        <f t="shared" si="0"/>
        <v xml:space="preserve">12M 2025 </v>
      </c>
      <c r="D36" s="627" t="str">
        <f t="shared" si="0"/>
        <v xml:space="preserve">12M 2024 </v>
      </c>
      <c r="E36" s="628" t="str">
        <f t="shared" si="0"/>
        <v>€</v>
      </c>
      <c r="F36" s="614" t="str">
        <f t="shared" si="0"/>
        <v>%</v>
      </c>
      <c r="G36" s="612" t="str">
        <f t="shared" si="0"/>
        <v>4T25</v>
      </c>
      <c r="H36" s="612" t="str">
        <f t="shared" si="0"/>
        <v>4T24</v>
      </c>
      <c r="I36" s="613" t="str">
        <f t="shared" si="0"/>
        <v>€</v>
      </c>
      <c r="J36" s="613" t="str">
        <f t="shared" si="0"/>
        <v>%</v>
      </c>
      <c r="M36" s="616"/>
      <c r="N36" s="616"/>
    </row>
    <row r="37" spans="2:14" s="611" customFormat="1" ht="15" customHeight="1">
      <c r="B37" s="619" t="str">
        <f t="shared" si="0"/>
        <v>Margen de Intereses</v>
      </c>
      <c r="C37" s="620">
        <v>285117.09401</v>
      </c>
      <c r="D37" s="620">
        <v>276918.70418000006</v>
      </c>
      <c r="E37" s="620">
        <v>8198.3898299999419</v>
      </c>
      <c r="F37" s="621">
        <v>2.9605764096999754</v>
      </c>
      <c r="G37" s="620">
        <v>72305.195949999936</v>
      </c>
      <c r="H37" s="620">
        <v>66100.220670000155</v>
      </c>
      <c r="I37" s="620">
        <v>6204.9752799997805</v>
      </c>
      <c r="J37" s="621">
        <v>9.3872232454073075</v>
      </c>
      <c r="M37" s="616"/>
      <c r="N37" s="616"/>
    </row>
    <row r="38" spans="2:14" s="611" customFormat="1" ht="15" customHeight="1">
      <c r="B38" s="615" t="str">
        <f t="shared" si="0"/>
        <v>Comisiones Netas</v>
      </c>
      <c r="C38" s="109">
        <v>81742.941070000001</v>
      </c>
      <c r="D38" s="109">
        <v>76772.843580000001</v>
      </c>
      <c r="E38" s="109">
        <v>4970.0974900000001</v>
      </c>
      <c r="F38" s="462">
        <v>6.4737702268654198</v>
      </c>
      <c r="G38" s="109">
        <v>22297.642540000008</v>
      </c>
      <c r="H38" s="109">
        <v>20316.739329999997</v>
      </c>
      <c r="I38" s="109">
        <v>1980.9032100000113</v>
      </c>
      <c r="J38" s="462">
        <v>9.7501039798988831</v>
      </c>
      <c r="M38" s="616"/>
      <c r="N38" s="616"/>
    </row>
    <row r="39" spans="2:14" s="611" customFormat="1" ht="15" customHeight="1">
      <c r="B39" s="615" t="str">
        <f t="shared" si="0"/>
        <v>Otros Ingresos / Gastos</v>
      </c>
      <c r="C39" s="109">
        <v>-151.76346999998896</v>
      </c>
      <c r="D39" s="109">
        <v>-7477.6040450000019</v>
      </c>
      <c r="E39" s="109">
        <v>7325.8405750000129</v>
      </c>
      <c r="F39" s="462">
        <v>-97.970426501768742</v>
      </c>
      <c r="G39" s="109">
        <v>1284.1846840520111</v>
      </c>
      <c r="H39" s="109">
        <v>-2845.3444810000001</v>
      </c>
      <c r="I39" s="109">
        <v>4129.5291650520112</v>
      </c>
      <c r="J39" s="462">
        <v>-145.13283690699845</v>
      </c>
      <c r="M39" s="616"/>
      <c r="N39" s="616"/>
    </row>
    <row r="40" spans="2:14" s="611" customFormat="1" ht="15" customHeight="1">
      <c r="B40" s="619" t="str">
        <f t="shared" si="0"/>
        <v>Margen Bruto</v>
      </c>
      <c r="C40" s="622">
        <v>366708.27161000005</v>
      </c>
      <c r="D40" s="622">
        <v>346213.94371500006</v>
      </c>
      <c r="E40" s="622">
        <v>20494.327894999995</v>
      </c>
      <c r="F40" s="623">
        <v>5.9195558893695877</v>
      </c>
      <c r="G40" s="622">
        <v>95887.02317405201</v>
      </c>
      <c r="H40" s="622">
        <v>83571.615519000101</v>
      </c>
      <c r="I40" s="622">
        <v>12315.407655051909</v>
      </c>
      <c r="J40" s="623">
        <v>14.736352263349495</v>
      </c>
      <c r="M40" s="616"/>
      <c r="N40" s="616"/>
    </row>
    <row r="41" spans="2:14" s="611" customFormat="1" ht="15" customHeight="1">
      <c r="B41" s="615" t="str">
        <f t="shared" si="0"/>
        <v>Costes Operativos</v>
      </c>
      <c r="C41" s="109">
        <v>-119634.14125999999</v>
      </c>
      <c r="D41" s="109">
        <v>-110703.7389</v>
      </c>
      <c r="E41" s="109">
        <v>-8930.4023599999928</v>
      </c>
      <c r="F41" s="462">
        <v>8.0669383425856385</v>
      </c>
      <c r="G41" s="109">
        <v>-30851.197839999979</v>
      </c>
      <c r="H41" s="109">
        <v>-31277.770179999992</v>
      </c>
      <c r="I41" s="109">
        <v>426.57234000001336</v>
      </c>
      <c r="J41" s="462">
        <v>-1.3638195355523692</v>
      </c>
      <c r="M41" s="616"/>
      <c r="N41" s="616"/>
    </row>
    <row r="42" spans="2:14" s="611" customFormat="1" ht="15" customHeight="1">
      <c r="B42" s="619" t="str">
        <f t="shared" si="0"/>
        <v>Margen de Explotación</v>
      </c>
      <c r="C42" s="622">
        <v>247074.13035000005</v>
      </c>
      <c r="D42" s="622">
        <v>235510.20481500006</v>
      </c>
      <c r="E42" s="622">
        <v>11563.925534999988</v>
      </c>
      <c r="F42" s="623">
        <v>4.9101590073703081</v>
      </c>
      <c r="G42" s="622">
        <v>65035.825334052002</v>
      </c>
      <c r="H42" s="622">
        <v>52293.845339000109</v>
      </c>
      <c r="I42" s="622">
        <v>12741.979995051894</v>
      </c>
      <c r="J42" s="623">
        <v>24.366117871903903</v>
      </c>
      <c r="M42" s="616"/>
      <c r="N42" s="616"/>
    </row>
    <row r="43" spans="2:14" s="611" customFormat="1" ht="15" customHeight="1">
      <c r="B43" s="615" t="str">
        <f t="shared" si="0"/>
        <v>Provisiones de Crédito y Otras Provisiones</v>
      </c>
      <c r="C43" s="109">
        <v>-37365.489970000002</v>
      </c>
      <c r="D43" s="109">
        <v>-40271.886529999996</v>
      </c>
      <c r="E43" s="109">
        <v>2906.3965599999938</v>
      </c>
      <c r="F43" s="462">
        <v>-7.2169367030643397</v>
      </c>
      <c r="G43" s="109">
        <v>-12044.014779999998</v>
      </c>
      <c r="H43" s="109">
        <v>-10660.19274</v>
      </c>
      <c r="I43" s="109">
        <v>-1383.8220399999973</v>
      </c>
      <c r="J43" s="462">
        <v>12.981210319092197</v>
      </c>
      <c r="M43" s="616"/>
      <c r="N43" s="616"/>
    </row>
    <row r="44" spans="2:14" s="611" customFormat="1" ht="15" customHeight="1">
      <c r="B44" s="629" t="str">
        <f t="shared" si="0"/>
        <v>BAI</v>
      </c>
      <c r="C44" s="630">
        <v>209708.64038000006</v>
      </c>
      <c r="D44" s="630">
        <v>195238.31828500007</v>
      </c>
      <c r="E44" s="630">
        <v>14470.322094999981</v>
      </c>
      <c r="F44" s="632">
        <v>7.4116199228252198</v>
      </c>
      <c r="G44" s="113">
        <v>52991.810554052005</v>
      </c>
      <c r="H44" s="113">
        <v>41633.65259900011</v>
      </c>
      <c r="I44" s="113">
        <v>11358.157955051895</v>
      </c>
      <c r="J44" s="464">
        <v>27.281195009358068</v>
      </c>
      <c r="M44" s="616"/>
      <c r="N44" s="616"/>
    </row>
    <row r="45" spans="2:14" s="611" customFormat="1" ht="15" customHeight="1">
      <c r="M45" s="616"/>
      <c r="N45" s="616"/>
    </row>
    <row r="46" spans="2:14" s="611" customFormat="1" ht="15" customHeight="1">
      <c r="C46" s="633"/>
      <c r="D46" s="633"/>
      <c r="E46" s="633"/>
      <c r="F46" s="633"/>
      <c r="G46" s="633"/>
      <c r="H46" s="633"/>
      <c r="I46" s="633"/>
      <c r="J46" s="633"/>
      <c r="M46" s="616"/>
      <c r="N46" s="616"/>
    </row>
    <row r="47" spans="2:14" s="611" customFormat="1" ht="15" customHeight="1">
      <c r="M47" s="616"/>
      <c r="N47" s="616"/>
    </row>
    <row r="48" spans="2:14" s="611" customFormat="1" ht="19.149999999999999">
      <c r="B48" s="624" t="str">
        <f>IF(Index!$AJ$5=1,'3.4 Segments &amp; Geographies'!N48,M48)</f>
        <v>IRLANDA</v>
      </c>
      <c r="C48" s="610"/>
      <c r="D48" s="618"/>
      <c r="E48" s="618"/>
      <c r="F48" s="610"/>
      <c r="G48" s="610"/>
      <c r="I48" s="611" t="s">
        <v>156</v>
      </c>
      <c r="M48" s="616" t="s">
        <v>743</v>
      </c>
      <c r="N48" s="616" t="s">
        <v>744</v>
      </c>
    </row>
    <row r="49" spans="2:14" s="611" customFormat="1">
      <c r="B49" s="610"/>
      <c r="C49" s="610"/>
      <c r="D49" s="618"/>
      <c r="E49" s="618"/>
      <c r="F49" s="610"/>
      <c r="G49" s="610"/>
      <c r="M49" s="616"/>
      <c r="N49" s="616"/>
    </row>
    <row r="50" spans="2:14" s="611" customFormat="1">
      <c r="B50" s="610"/>
      <c r="C50" s="610"/>
      <c r="D50" s="618"/>
      <c r="E50" s="681" t="s">
        <v>159</v>
      </c>
      <c r="F50" s="682"/>
      <c r="G50" s="610"/>
      <c r="H50" s="618"/>
      <c r="I50" s="681" t="s">
        <v>159</v>
      </c>
      <c r="J50" s="682"/>
      <c r="M50" s="616"/>
      <c r="N50" s="616"/>
    </row>
    <row r="51" spans="2:14" s="611" customFormat="1" ht="13.9" thickBot="1">
      <c r="B51" s="625" t="str">
        <f t="shared" ref="B51:J59" si="1">+B36</f>
        <v>Miles de Euros</v>
      </c>
      <c r="C51" s="626" t="str">
        <f t="shared" si="1"/>
        <v xml:space="preserve">12M 2025 </v>
      </c>
      <c r="D51" s="627" t="str">
        <f t="shared" si="1"/>
        <v xml:space="preserve">12M 2024 </v>
      </c>
      <c r="E51" s="628" t="str">
        <f t="shared" si="1"/>
        <v>€</v>
      </c>
      <c r="F51" s="614" t="str">
        <f t="shared" si="1"/>
        <v>%</v>
      </c>
      <c r="G51" s="612" t="str">
        <f t="shared" si="1"/>
        <v>4T25</v>
      </c>
      <c r="H51" s="612" t="str">
        <f t="shared" si="1"/>
        <v>4T24</v>
      </c>
      <c r="I51" s="613" t="str">
        <f t="shared" si="1"/>
        <v>€</v>
      </c>
      <c r="J51" s="613" t="str">
        <f t="shared" si="1"/>
        <v>%</v>
      </c>
      <c r="M51" s="616"/>
      <c r="N51" s="616"/>
    </row>
    <row r="52" spans="2:14" s="611" customFormat="1">
      <c r="B52" s="619" t="str">
        <f t="shared" si="1"/>
        <v>Margen de Intereses</v>
      </c>
      <c r="C52" s="620">
        <v>116008.95374999999</v>
      </c>
      <c r="D52" s="620">
        <v>99917.343460000018</v>
      </c>
      <c r="E52" s="620">
        <v>16091.610289999968</v>
      </c>
      <c r="F52" s="621">
        <v>16.104922061345569</v>
      </c>
      <c r="G52" s="620">
        <v>31003.699729999993</v>
      </c>
      <c r="H52" s="620">
        <v>26539.541700000016</v>
      </c>
      <c r="I52" s="620">
        <v>4464.1580299999769</v>
      </c>
      <c r="J52" s="621">
        <v>16.820780405563575</v>
      </c>
      <c r="M52" s="616"/>
      <c r="N52" s="616"/>
    </row>
    <row r="53" spans="2:14" ht="13.9">
      <c r="B53" s="615" t="str">
        <f t="shared" si="1"/>
        <v>Comisiones Netas</v>
      </c>
      <c r="C53" s="109">
        <v>9672.0693800000008</v>
      </c>
      <c r="D53" s="109">
        <v>9607.3809499999988</v>
      </c>
      <c r="E53" s="109">
        <v>64.688430000001972</v>
      </c>
      <c r="F53" s="462">
        <v>0.67332013101866206</v>
      </c>
      <c r="G53" s="109">
        <v>2427.5683500000014</v>
      </c>
      <c r="H53" s="109">
        <v>2552.1933199999985</v>
      </c>
      <c r="I53" s="109">
        <v>-124.62496999999712</v>
      </c>
      <c r="J53" s="462">
        <v>-4.8830536865442937</v>
      </c>
    </row>
    <row r="54" spans="2:14" ht="13.9">
      <c r="B54" s="615" t="str">
        <f t="shared" si="1"/>
        <v>Otros Ingresos / Gastos</v>
      </c>
      <c r="C54" s="109">
        <v>-8083.5220600000002</v>
      </c>
      <c r="D54" s="109">
        <v>-6387.1463599999997</v>
      </c>
      <c r="E54" s="109">
        <v>-1696.3757000000005</v>
      </c>
      <c r="F54" s="462">
        <v>26.559211334559127</v>
      </c>
      <c r="G54" s="109">
        <v>-1626.0842400000001</v>
      </c>
      <c r="H54" s="109">
        <v>-1197.37779</v>
      </c>
      <c r="I54" s="109">
        <v>-428.70645000000013</v>
      </c>
      <c r="J54" s="462">
        <v>35.803775014066375</v>
      </c>
    </row>
    <row r="55" spans="2:14" ht="13.9">
      <c r="B55" s="619" t="str">
        <f t="shared" si="1"/>
        <v>Margen Bruto</v>
      </c>
      <c r="C55" s="622">
        <v>117597.50106999998</v>
      </c>
      <c r="D55" s="622">
        <v>103137.57805000003</v>
      </c>
      <c r="E55" s="622">
        <v>14459.923019999958</v>
      </c>
      <c r="F55" s="623">
        <v>14.020033525501189</v>
      </c>
      <c r="G55" s="622">
        <v>31805.183839999998</v>
      </c>
      <c r="H55" s="622">
        <v>27894.357230000023</v>
      </c>
      <c r="I55" s="622">
        <v>3910.8266099999746</v>
      </c>
      <c r="J55" s="623">
        <v>14.020135247260441</v>
      </c>
    </row>
    <row r="56" spans="2:14" ht="13.9">
      <c r="B56" s="615" t="str">
        <f t="shared" si="1"/>
        <v>Costes Operativos</v>
      </c>
      <c r="C56" s="109">
        <v>-52171.440170000002</v>
      </c>
      <c r="D56" s="109">
        <v>-49364.262900000002</v>
      </c>
      <c r="E56" s="109">
        <v>-2807.1772700000001</v>
      </c>
      <c r="F56" s="462">
        <v>5.6866589412803732</v>
      </c>
      <c r="G56" s="109">
        <v>-13523.490460000001</v>
      </c>
      <c r="H56" s="109">
        <v>-14878.718339999999</v>
      </c>
      <c r="I56" s="109">
        <v>1355.2278799999985</v>
      </c>
      <c r="J56" s="462">
        <v>-9.108498790225763</v>
      </c>
    </row>
    <row r="57" spans="2:14" ht="13.9">
      <c r="B57" s="619" t="str">
        <f t="shared" si="1"/>
        <v>Margen de Explotación</v>
      </c>
      <c r="C57" s="622">
        <v>65426.060899999975</v>
      </c>
      <c r="D57" s="622">
        <v>53773.315150000024</v>
      </c>
      <c r="E57" s="622">
        <v>11652.745749999951</v>
      </c>
      <c r="F57" s="623">
        <v>21.670127120663391</v>
      </c>
      <c r="G57" s="622">
        <v>18281.693379999982</v>
      </c>
      <c r="H57" s="622">
        <v>13015.638890000024</v>
      </c>
      <c r="I57" s="622">
        <v>5266.0544899999586</v>
      </c>
      <c r="J57" s="623">
        <v>40.459439098651487</v>
      </c>
    </row>
    <row r="58" spans="2:14" ht="13.9">
      <c r="B58" s="615" t="str">
        <f t="shared" si="1"/>
        <v>Provisiones de Crédito y Otras Provisiones</v>
      </c>
      <c r="C58" s="109">
        <v>-19270.07761</v>
      </c>
      <c r="D58" s="109">
        <v>-13036.32632</v>
      </c>
      <c r="E58" s="109">
        <v>-6233.7512900000002</v>
      </c>
      <c r="F58" s="462">
        <v>47.818312743800661</v>
      </c>
      <c r="G58" s="109">
        <v>-5782.0632100000012</v>
      </c>
      <c r="H58" s="109">
        <v>-1072.248710000001</v>
      </c>
      <c r="I58" s="109">
        <v>-4709.8145000000004</v>
      </c>
      <c r="J58" s="462">
        <v>439.24645990014727</v>
      </c>
    </row>
    <row r="59" spans="2:14" ht="13.9">
      <c r="B59" s="629" t="str">
        <f t="shared" si="1"/>
        <v>BAI</v>
      </c>
      <c r="C59" s="630">
        <v>46155.983289999975</v>
      </c>
      <c r="D59" s="630">
        <v>40736.988830000024</v>
      </c>
      <c r="E59" s="630">
        <v>5418.9944599999508</v>
      </c>
      <c r="F59" s="632">
        <v>13.302393268717077</v>
      </c>
      <c r="G59" s="113">
        <v>12499.630169999975</v>
      </c>
      <c r="H59" s="113">
        <v>11943.390180000024</v>
      </c>
      <c r="I59" s="113">
        <v>556.23998999995092</v>
      </c>
      <c r="J59" s="464">
        <v>4.6573040118157625</v>
      </c>
    </row>
    <row r="60" spans="2:14" hidden="1"/>
    <row r="61" spans="2:14" ht="16.149999999999999" customHeight="1">
      <c r="B61" s="651" t="str">
        <f>IF(Index!$AJ$5=1,'3.4 Segments &amp; Geographies'!N61,M61)</f>
        <v>Criterios de gestión. Impacto del impuesto a la banca incluido en España</v>
      </c>
      <c r="C61" s="634"/>
      <c r="D61" s="634"/>
      <c r="E61" s="634"/>
      <c r="F61" s="634"/>
      <c r="G61" s="634"/>
      <c r="H61" s="634"/>
      <c r="I61" s="634"/>
      <c r="M61" s="609" t="s">
        <v>745</v>
      </c>
      <c r="N61" s="609" t="s">
        <v>746</v>
      </c>
    </row>
  </sheetData>
  <mergeCells count="8">
    <mergeCell ref="E50:F50"/>
    <mergeCell ref="I50:J50"/>
    <mergeCell ref="B1:C1"/>
    <mergeCell ref="E4:F4"/>
    <mergeCell ref="E20:F20"/>
    <mergeCell ref="I20:J20"/>
    <mergeCell ref="E35:F35"/>
    <mergeCell ref="I35:J35"/>
  </mergeCells>
  <pageMargins left="0.25" right="0.25" top="0.75" bottom="0.75" header="0.3" footer="0.3"/>
  <pageSetup scale="77"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8">
    <pageSetUpPr fitToPage="1"/>
  </sheetPr>
  <dimension ref="A1:V54"/>
  <sheetViews>
    <sheetView showRuler="0" zoomScaleNormal="100" workbookViewId="0">
      <selection activeCell="A2" sqref="A2"/>
    </sheetView>
  </sheetViews>
  <sheetFormatPr defaultColWidth="13.28515625" defaultRowHeight="13.15"/>
  <cols>
    <col min="1" max="1" width="4.42578125" style="18" customWidth="1"/>
    <col min="2" max="2" width="51.28515625" style="18" bestFit="1" customWidth="1"/>
    <col min="3" max="3" width="16" style="18" customWidth="1"/>
    <col min="4" max="4" width="12" style="18" customWidth="1"/>
    <col min="5" max="5" width="12" style="102" customWidth="1"/>
    <col min="6" max="6" width="11" style="102" customWidth="1"/>
    <col min="7" max="7" width="12.7109375" style="102" customWidth="1"/>
    <col min="8" max="8" width="19.7109375" style="491" customWidth="1"/>
    <col min="9" max="11" width="13.28515625" style="491" customWidth="1"/>
    <col min="12" max="12" width="35.7109375" style="491" customWidth="1"/>
    <col min="13" max="13" width="41.28515625" style="62" bestFit="1" customWidth="1"/>
    <col min="14" max="16" width="13.28515625" style="62" customWidth="1"/>
    <col min="17" max="22" width="13.28515625" style="18" customWidth="1"/>
    <col min="23" max="16384" width="13.28515625" style="18"/>
  </cols>
  <sheetData>
    <row r="1" spans="1:22" ht="18.399999999999999" customHeight="1">
      <c r="A1" s="19"/>
      <c r="B1" s="19"/>
      <c r="C1" s="19"/>
      <c r="D1" s="19"/>
      <c r="E1" s="31"/>
      <c r="F1" s="31"/>
      <c r="G1" s="31"/>
      <c r="H1" s="84"/>
      <c r="I1" s="84"/>
      <c r="J1" s="84"/>
      <c r="K1" s="84"/>
      <c r="L1" s="84"/>
      <c r="M1" s="64"/>
      <c r="N1" s="64"/>
      <c r="O1" s="64"/>
      <c r="P1" s="64"/>
      <c r="Q1" s="19"/>
      <c r="R1" s="19"/>
      <c r="S1" s="19"/>
      <c r="T1" s="19"/>
      <c r="U1" s="19"/>
      <c r="V1" s="19"/>
    </row>
    <row r="2" spans="1:22" ht="53.25" customHeight="1">
      <c r="A2" s="19"/>
      <c r="B2" s="46" t="str">
        <f>IF(Index!$AJ$5=1,'4.0 Shareholder value'!N2,M2)</f>
        <v>4.0 VALOR AL ACCIONISTA</v>
      </c>
      <c r="C2" s="19"/>
      <c r="D2" s="49"/>
      <c r="E2" s="31"/>
      <c r="F2" s="539"/>
      <c r="G2" s="540"/>
      <c r="H2" s="84"/>
      <c r="I2" s="84"/>
      <c r="J2" s="638"/>
      <c r="K2" s="84"/>
      <c r="L2" s="84"/>
      <c r="M2" s="59" t="s">
        <v>747</v>
      </c>
      <c r="N2" s="59" t="s">
        <v>748</v>
      </c>
      <c r="O2" s="64"/>
      <c r="P2" s="64"/>
      <c r="Q2" s="19"/>
      <c r="R2" s="19"/>
      <c r="S2" s="19"/>
      <c r="T2" s="19"/>
      <c r="U2" s="19"/>
      <c r="V2" s="19"/>
    </row>
    <row r="3" spans="1:22" s="126" customFormat="1" ht="21" customHeight="1">
      <c r="A3" s="41"/>
      <c r="B3" s="41"/>
      <c r="C3" s="49"/>
      <c r="D3" s="41"/>
      <c r="E3" s="541"/>
      <c r="F3" s="537"/>
      <c r="G3" s="279"/>
      <c r="H3" s="280"/>
      <c r="I3" s="639"/>
      <c r="J3" s="280"/>
      <c r="K3" s="280"/>
      <c r="L3" s="280"/>
      <c r="M3" s="81"/>
      <c r="N3" s="81"/>
      <c r="O3" s="81"/>
      <c r="P3" s="81"/>
      <c r="Q3" s="41"/>
      <c r="R3" s="41"/>
      <c r="S3" s="41"/>
      <c r="T3" s="41"/>
      <c r="U3" s="41"/>
    </row>
    <row r="4" spans="1:22" s="126" customFormat="1" ht="14.1" customHeight="1">
      <c r="A4" s="41"/>
      <c r="B4" s="465" t="str">
        <f>IF(Index!$AJ$5=1,'4.0 Shareholder value'!N4,M4)</f>
        <v>Datos por acción del periodo (€)</v>
      </c>
      <c r="C4" s="466"/>
      <c r="D4" s="41"/>
      <c r="E4" s="542"/>
      <c r="F4" s="543"/>
      <c r="G4" s="279"/>
      <c r="H4" s="280"/>
      <c r="I4" s="636"/>
      <c r="J4" s="280"/>
      <c r="K4" s="280"/>
      <c r="L4" s="280"/>
      <c r="M4" s="582" t="s">
        <v>749</v>
      </c>
      <c r="N4" s="582" t="s">
        <v>750</v>
      </c>
      <c r="O4" s="81"/>
      <c r="P4" s="81"/>
      <c r="Q4" s="41"/>
      <c r="R4" s="41"/>
      <c r="S4" s="41"/>
      <c r="T4" s="41"/>
      <c r="U4" s="41"/>
    </row>
    <row r="5" spans="1:22" s="126" customFormat="1" ht="14.1" customHeight="1">
      <c r="A5" s="41"/>
      <c r="B5" s="82" t="str">
        <f>IF(Index!$AJ$5=1,'4.0 Shareholder value'!N5,M5)</f>
        <v>Beneficio por acción desde 1 de enero</v>
      </c>
      <c r="C5" s="94">
        <v>1.1668677352531844</v>
      </c>
      <c r="D5" s="41"/>
      <c r="E5" s="543"/>
      <c r="F5" s="543"/>
      <c r="G5" s="279"/>
      <c r="H5" s="280"/>
      <c r="I5" s="636"/>
      <c r="J5" s="280"/>
      <c r="K5" s="280"/>
      <c r="L5" s="280"/>
      <c r="M5" s="283" t="s">
        <v>751</v>
      </c>
      <c r="N5" s="283" t="s">
        <v>752</v>
      </c>
      <c r="O5" s="81"/>
      <c r="P5" s="81"/>
      <c r="Q5" s="41"/>
      <c r="R5" s="41"/>
      <c r="S5" s="41"/>
      <c r="T5" s="41"/>
      <c r="U5" s="41"/>
    </row>
    <row r="6" spans="1:22" s="126" customFormat="1" ht="14.1" customHeight="1">
      <c r="A6" s="41"/>
      <c r="B6" s="82" t="str">
        <f>IF(Index!$AJ$5=1,'4.0 Shareholder value'!N6,M6)</f>
        <v xml:space="preserve">Dividendo por acción últimos 12 meses </v>
      </c>
      <c r="C6" s="94">
        <v>0.57498174999999996</v>
      </c>
      <c r="D6" s="41"/>
      <c r="E6" s="543"/>
      <c r="F6" s="543"/>
      <c r="G6" s="279"/>
      <c r="H6" s="280"/>
      <c r="I6" s="636"/>
      <c r="J6" s="280"/>
      <c r="K6" s="280"/>
      <c r="L6" s="280"/>
      <c r="M6" s="283" t="s">
        <v>753</v>
      </c>
      <c r="N6" s="283" t="s">
        <v>754</v>
      </c>
      <c r="O6" s="81"/>
      <c r="P6" s="81"/>
      <c r="Q6" s="41"/>
      <c r="R6" s="41"/>
      <c r="S6" s="41"/>
      <c r="T6" s="41"/>
      <c r="U6" s="41"/>
    </row>
    <row r="7" spans="1:22" s="126" customFormat="1" ht="14.1" customHeight="1">
      <c r="A7" s="41"/>
      <c r="B7" s="82" t="str">
        <f>IF(Index!$AJ$5=1,'4.0 Shareholder value'!N7,M7)</f>
        <v>Valor teórico contable por acción</v>
      </c>
      <c r="C7" s="94">
        <v>7.1328567315029421</v>
      </c>
      <c r="D7" s="41"/>
      <c r="E7" s="543"/>
      <c r="F7" s="543"/>
      <c r="G7" s="279"/>
      <c r="H7" s="280"/>
      <c r="I7" s="636"/>
      <c r="J7" s="280"/>
      <c r="K7" s="280"/>
      <c r="L7" s="280"/>
      <c r="M7" s="283" t="s">
        <v>755</v>
      </c>
      <c r="N7" s="283" t="s">
        <v>756</v>
      </c>
      <c r="O7" s="81"/>
      <c r="P7" s="81"/>
      <c r="Q7" s="41"/>
      <c r="R7" s="41"/>
      <c r="S7" s="41"/>
      <c r="T7" s="41"/>
      <c r="U7" s="41"/>
    </row>
    <row r="8" spans="1:22" s="126" customFormat="1" ht="14.1" customHeight="1">
      <c r="A8" s="41"/>
      <c r="B8" s="82" t="str">
        <f>IF(Index!$AJ$5=1,'4.0 Shareholder value'!N8,M8)</f>
        <v>Valor tangible por acción</v>
      </c>
      <c r="C8" s="598">
        <v>6.720219260629821</v>
      </c>
      <c r="D8" s="41"/>
      <c r="E8" s="543"/>
      <c r="F8" s="543"/>
      <c r="G8" s="279"/>
      <c r="H8" s="280"/>
      <c r="I8" s="636"/>
      <c r="J8" s="280"/>
      <c r="K8" s="280"/>
      <c r="L8" s="280"/>
      <c r="M8" s="283" t="s">
        <v>757</v>
      </c>
      <c r="N8" s="283" t="s">
        <v>758</v>
      </c>
      <c r="O8" s="81"/>
      <c r="P8" s="81"/>
      <c r="Q8" s="41"/>
      <c r="R8" s="41"/>
      <c r="S8" s="41"/>
      <c r="T8" s="41"/>
      <c r="U8" s="41"/>
    </row>
    <row r="9" spans="1:22" s="126" customFormat="1" ht="14.1" customHeight="1">
      <c r="A9" s="41"/>
      <c r="B9" s="82" t="str">
        <f>IF(Index!$AJ$5=1,'4.0 Shareholder value'!N9,M9)</f>
        <v>Cotización al inicio del año</v>
      </c>
      <c r="C9" s="94">
        <v>7.64</v>
      </c>
      <c r="D9" s="41"/>
      <c r="E9" s="543"/>
      <c r="F9" s="543"/>
      <c r="G9" s="279"/>
      <c r="H9" s="280"/>
      <c r="I9" s="636"/>
      <c r="J9" s="280"/>
      <c r="K9" s="280"/>
      <c r="L9" s="280"/>
      <c r="M9" s="283" t="s">
        <v>759</v>
      </c>
      <c r="N9" s="283" t="s">
        <v>760</v>
      </c>
      <c r="O9" s="81"/>
      <c r="P9" s="81"/>
      <c r="Q9" s="41"/>
      <c r="R9" s="41"/>
      <c r="S9" s="41"/>
      <c r="T9" s="41"/>
      <c r="U9" s="41"/>
    </row>
    <row r="10" spans="1:22" s="126" customFormat="1" ht="14.1" customHeight="1">
      <c r="A10" s="41"/>
      <c r="B10" s="82" t="str">
        <f>IF(Index!$AJ$5=1,'4.0 Shareholder value'!N10,M10)</f>
        <v>Cotización mínima desde 1 de enero</v>
      </c>
      <c r="C10" s="94">
        <v>7.3220000000000001</v>
      </c>
      <c r="D10" s="41"/>
      <c r="E10" s="543"/>
      <c r="F10" s="543"/>
      <c r="G10" s="279"/>
      <c r="H10" s="280"/>
      <c r="I10" s="636"/>
      <c r="J10" s="280"/>
      <c r="K10" s="280"/>
      <c r="L10" s="280"/>
      <c r="M10" s="283" t="s">
        <v>761</v>
      </c>
      <c r="N10" s="283" t="s">
        <v>762</v>
      </c>
      <c r="O10" s="81"/>
      <c r="P10" s="81"/>
      <c r="Q10" s="41"/>
      <c r="R10" s="41"/>
      <c r="S10" s="41"/>
      <c r="T10" s="41"/>
      <c r="U10" s="41"/>
    </row>
    <row r="11" spans="1:22" s="126" customFormat="1" ht="14.1" customHeight="1">
      <c r="A11" s="41"/>
      <c r="B11" s="82" t="str">
        <f>IF(Index!$AJ$5=1,'4.0 Shareholder value'!N11,M11)</f>
        <v>Cotización máxima desde 1 de enero</v>
      </c>
      <c r="C11" s="94">
        <v>14.305</v>
      </c>
      <c r="D11" s="41"/>
      <c r="E11" s="543"/>
      <c r="F11" s="543"/>
      <c r="G11" s="279"/>
      <c r="H11" s="280"/>
      <c r="I11" s="636"/>
      <c r="J11" s="280"/>
      <c r="K11" s="280"/>
      <c r="L11" s="280"/>
      <c r="M11" s="283" t="s">
        <v>763</v>
      </c>
      <c r="N11" s="283" t="s">
        <v>764</v>
      </c>
      <c r="O11" s="81"/>
      <c r="P11" s="81"/>
      <c r="Q11" s="41"/>
      <c r="R11" s="41"/>
      <c r="S11" s="41"/>
      <c r="T11" s="41"/>
      <c r="U11" s="41"/>
    </row>
    <row r="12" spans="1:22" s="126" customFormat="1" ht="14.1" customHeight="1">
      <c r="A12" s="41"/>
      <c r="B12" s="82" t="str">
        <f>IF(Index!$AJ$5=1,'4.0 Shareholder value'!N12,M12)</f>
        <v>Cotización última desde 1 de enero</v>
      </c>
      <c r="C12" s="94">
        <v>14.154999999999999</v>
      </c>
      <c r="D12" s="41"/>
      <c r="E12" s="543"/>
      <c r="F12" s="543"/>
      <c r="G12" s="279"/>
      <c r="H12" s="280"/>
      <c r="I12" s="636"/>
      <c r="J12" s="280"/>
      <c r="K12" s="280"/>
      <c r="L12" s="280"/>
      <c r="M12" s="283" t="s">
        <v>765</v>
      </c>
      <c r="N12" s="283" t="s">
        <v>766</v>
      </c>
      <c r="O12" s="81"/>
      <c r="P12" s="81"/>
      <c r="Q12" s="41"/>
      <c r="R12" s="41"/>
      <c r="S12" s="41"/>
      <c r="T12" s="41"/>
      <c r="U12" s="41"/>
    </row>
    <row r="13" spans="1:22" s="126" customFormat="1" ht="14.1" customHeight="1">
      <c r="A13" s="41"/>
      <c r="B13" s="82" t="str">
        <f>IF(Index!$AJ$5=1,'4.0 Shareholder value'!N13,M13)</f>
        <v>Revalorización desde 1 de enero (%)</v>
      </c>
      <c r="C13" s="94">
        <v>85.274869109947645</v>
      </c>
      <c r="D13" s="41"/>
      <c r="E13" s="543"/>
      <c r="F13" s="543"/>
      <c r="G13" s="279"/>
      <c r="H13" s="280"/>
      <c r="I13" s="636"/>
      <c r="J13" s="280"/>
      <c r="K13" s="280"/>
      <c r="L13" s="280"/>
      <c r="M13" s="283" t="s">
        <v>767</v>
      </c>
      <c r="N13" s="283" t="s">
        <v>768</v>
      </c>
      <c r="O13" s="81"/>
      <c r="P13" s="81"/>
      <c r="Q13" s="41"/>
      <c r="R13" s="41"/>
      <c r="S13" s="41"/>
      <c r="T13" s="41"/>
      <c r="U13" s="41"/>
    </row>
    <row r="14" spans="1:22" s="126" customFormat="1" ht="14.1" customHeight="1">
      <c r="A14" s="41"/>
      <c r="B14" s="467" t="str">
        <f>IF(Index!$AJ$5=1,'4.0 Shareholder value'!N14,M14)</f>
        <v>Revalorización últimos 12 meses (%)</v>
      </c>
      <c r="C14" s="601">
        <v>85.274869109947645</v>
      </c>
      <c r="D14" s="599"/>
      <c r="E14" s="543"/>
      <c r="F14" s="543"/>
      <c r="G14" s="544"/>
      <c r="H14" s="280"/>
      <c r="I14" s="636"/>
      <c r="J14" s="280"/>
      <c r="K14" s="280"/>
      <c r="L14" s="280"/>
      <c r="M14" s="283" t="s">
        <v>769</v>
      </c>
      <c r="N14" s="283" t="s">
        <v>770</v>
      </c>
      <c r="O14" s="81"/>
      <c r="P14" s="81"/>
      <c r="Q14" s="41"/>
      <c r="R14" s="41"/>
      <c r="S14" s="41"/>
      <c r="T14" s="41"/>
      <c r="U14" s="41"/>
    </row>
    <row r="15" spans="1:22" s="126" customFormat="1" ht="14.1" customHeight="1">
      <c r="A15" s="41"/>
      <c r="B15" s="68"/>
      <c r="C15" s="93"/>
      <c r="D15" s="600"/>
      <c r="E15" s="543"/>
      <c r="F15" s="543"/>
      <c r="G15" s="279"/>
      <c r="H15" s="280"/>
      <c r="I15" s="636"/>
      <c r="J15" s="280"/>
      <c r="K15" s="280"/>
      <c r="L15" s="280"/>
      <c r="M15" s="283"/>
      <c r="N15" s="283"/>
      <c r="O15" s="81"/>
      <c r="P15" s="81"/>
      <c r="Q15" s="41"/>
      <c r="R15" s="41"/>
      <c r="S15" s="41"/>
      <c r="T15" s="41"/>
      <c r="U15" s="41"/>
    </row>
    <row r="16" spans="1:22" s="126" customFormat="1" ht="14.1" customHeight="1">
      <c r="A16" s="41"/>
      <c r="B16" s="465" t="str">
        <f>IF(Index!$AJ$5=1,'4.0 Shareholder value'!N16,M16)</f>
        <v>Ratios bursátiles</v>
      </c>
      <c r="C16" s="468"/>
      <c r="D16" s="41"/>
      <c r="E16" s="542"/>
      <c r="F16" s="543"/>
      <c r="G16" s="279"/>
      <c r="H16" s="280"/>
      <c r="I16" s="636"/>
      <c r="J16" s="280"/>
      <c r="K16" s="280"/>
      <c r="L16" s="280"/>
      <c r="M16" s="582" t="s">
        <v>771</v>
      </c>
      <c r="N16" s="582" t="s">
        <v>772</v>
      </c>
      <c r="O16" s="81"/>
      <c r="P16" s="81"/>
      <c r="Q16" s="41"/>
      <c r="R16" s="41"/>
      <c r="S16" s="41"/>
      <c r="T16" s="41"/>
      <c r="U16" s="41"/>
    </row>
    <row r="17" spans="1:21" s="126" customFormat="1" ht="14.1" customHeight="1">
      <c r="A17" s="41"/>
      <c r="B17" s="82" t="str">
        <f>IF(Index!$AJ$5=1,'4.0 Shareholder value'!N17,M17)</f>
        <v>Precio/Valor teórico contable (veces)</v>
      </c>
      <c r="C17" s="94">
        <v>1.9844783840229248</v>
      </c>
      <c r="D17" s="41"/>
      <c r="E17" s="543"/>
      <c r="F17" s="543"/>
      <c r="G17" s="279"/>
      <c r="H17" s="280"/>
      <c r="I17" s="636"/>
      <c r="J17" s="280"/>
      <c r="K17" s="280"/>
      <c r="L17" s="280"/>
      <c r="M17" s="283" t="s">
        <v>773</v>
      </c>
      <c r="N17" s="283" t="s">
        <v>774</v>
      </c>
      <c r="O17" s="81"/>
      <c r="P17" s="81"/>
      <c r="Q17" s="41"/>
      <c r="R17" s="41"/>
      <c r="S17" s="41"/>
      <c r="T17" s="41"/>
      <c r="U17" s="41"/>
    </row>
    <row r="18" spans="1:21" s="126" customFormat="1" ht="14.1" customHeight="1">
      <c r="A18" s="41"/>
      <c r="B18" s="82" t="str">
        <f>IF(Index!$AJ$5=1,'4.0 Shareholder value'!N18,M18)</f>
        <v>PER (precio/beneficio, veces)</v>
      </c>
      <c r="C18" s="94">
        <v>11.670940046278728</v>
      </c>
      <c r="D18" s="41"/>
      <c r="E18" s="543"/>
      <c r="F18" s="543"/>
      <c r="G18" s="279"/>
      <c r="H18" s="280"/>
      <c r="I18" s="636"/>
      <c r="J18" s="280"/>
      <c r="K18" s="280"/>
      <c r="L18" s="280"/>
      <c r="M18" s="283" t="s">
        <v>775</v>
      </c>
      <c r="N18" s="283" t="s">
        <v>776</v>
      </c>
      <c r="O18" s="81"/>
      <c r="P18" s="81"/>
      <c r="Q18" s="41"/>
      <c r="R18" s="41"/>
      <c r="S18" s="41"/>
      <c r="T18" s="41"/>
      <c r="U18" s="41"/>
    </row>
    <row r="19" spans="1:21" s="126" customFormat="1" ht="14.1" customHeight="1">
      <c r="A19" s="41"/>
      <c r="B19" s="82" t="str">
        <f>IF(Index!$AJ$5=1,'4.0 Shareholder value'!N19,M19)</f>
        <v>Rentabilidad por dividendo (12 meses) (%)</v>
      </c>
      <c r="C19" s="94">
        <v>4.0620399152243021</v>
      </c>
      <c r="D19" s="41"/>
      <c r="E19" s="543"/>
      <c r="F19" s="543"/>
      <c r="G19" s="279"/>
      <c r="H19" s="280"/>
      <c r="I19" s="636"/>
      <c r="J19" s="280"/>
      <c r="K19" s="280"/>
      <c r="L19" s="280"/>
      <c r="M19" s="283" t="s">
        <v>777</v>
      </c>
      <c r="N19" s="283" t="s">
        <v>778</v>
      </c>
      <c r="O19" s="81"/>
      <c r="P19" s="81"/>
      <c r="Q19" s="41"/>
      <c r="R19" s="41"/>
      <c r="S19" s="41"/>
      <c r="T19" s="41"/>
      <c r="U19" s="41"/>
    </row>
    <row r="20" spans="1:21" s="126" customFormat="1" ht="14.1" customHeight="1">
      <c r="A20" s="41"/>
      <c r="B20" s="82" t="str">
        <f>IF(Index!$AJ$5=1,'4.0 Shareholder value'!N20,M20)</f>
        <v>Número de accionistas</v>
      </c>
      <c r="C20" s="93">
        <v>51899</v>
      </c>
      <c r="D20" s="41"/>
      <c r="E20" s="543"/>
      <c r="F20" s="543"/>
      <c r="G20" s="279"/>
      <c r="H20" s="280"/>
      <c r="I20" s="636"/>
      <c r="J20" s="280"/>
      <c r="K20" s="280"/>
      <c r="L20" s="280"/>
      <c r="M20" s="283" t="s">
        <v>779</v>
      </c>
      <c r="N20" s="283" t="s">
        <v>780</v>
      </c>
      <c r="O20" s="81"/>
      <c r="P20" s="81"/>
      <c r="Q20" s="41"/>
      <c r="R20" s="41"/>
      <c r="S20" s="41"/>
      <c r="T20" s="41"/>
      <c r="U20" s="41"/>
    </row>
    <row r="21" spans="1:21" s="126" customFormat="1" ht="14.1" customHeight="1">
      <c r="A21" s="41"/>
      <c r="B21" s="83" t="str">
        <f>IF(Index!$AJ$5=1,'4.0 Shareholder value'!N21,M21)</f>
        <v>Número de acciones</v>
      </c>
      <c r="C21" s="93">
        <v>898866154</v>
      </c>
      <c r="D21" s="41"/>
      <c r="E21" s="543"/>
      <c r="F21" s="543"/>
      <c r="G21" s="279"/>
      <c r="H21" s="280"/>
      <c r="I21" s="636"/>
      <c r="J21" s="280"/>
      <c r="K21" s="640"/>
      <c r="L21" s="640"/>
      <c r="M21" s="583" t="s">
        <v>220</v>
      </c>
      <c r="N21" s="583" t="s">
        <v>221</v>
      </c>
      <c r="O21" s="81"/>
      <c r="P21" s="81"/>
      <c r="Q21" s="41"/>
      <c r="R21" s="41"/>
      <c r="S21" s="41"/>
      <c r="T21" s="41"/>
      <c r="U21" s="41"/>
    </row>
    <row r="22" spans="1:21" s="126" customFormat="1" ht="14.1" customHeight="1">
      <c r="A22" s="41"/>
      <c r="B22" s="82" t="str">
        <f>IF(Index!$AJ$5=1,'4.0 Shareholder value'!N22,M22)</f>
        <v>Número de acciones de no residentes</v>
      </c>
      <c r="C22" s="93">
        <v>448236415</v>
      </c>
      <c r="D22" s="41"/>
      <c r="E22" s="543"/>
      <c r="F22" s="543"/>
      <c r="G22" s="279"/>
      <c r="H22" s="280"/>
      <c r="I22" s="636"/>
      <c r="J22" s="280"/>
      <c r="K22" s="280"/>
      <c r="L22" s="280"/>
      <c r="M22" s="283" t="s">
        <v>781</v>
      </c>
      <c r="N22" s="283" t="s">
        <v>782</v>
      </c>
      <c r="O22" s="81"/>
      <c r="P22" s="81"/>
      <c r="Q22" s="41"/>
      <c r="R22" s="41"/>
      <c r="S22" s="41"/>
      <c r="T22" s="41"/>
      <c r="U22" s="41"/>
    </row>
    <row r="23" spans="1:21" s="126" customFormat="1" ht="14.1" customHeight="1">
      <c r="A23" s="41"/>
      <c r="B23" s="82" t="str">
        <f>IF(Index!$AJ$5=1,'4.0 Shareholder value'!N23,M23)</f>
        <v>Contratación media diaria desde 1 de enero (número de acciones)</v>
      </c>
      <c r="C23" s="93">
        <v>2209798.8419117648</v>
      </c>
      <c r="D23" s="41"/>
      <c r="E23" s="543"/>
      <c r="F23" s="543"/>
      <c r="G23" s="279"/>
      <c r="H23" s="280"/>
      <c r="I23" s="636"/>
      <c r="J23" s="280"/>
      <c r="K23" s="280"/>
      <c r="L23" s="280"/>
      <c r="M23" s="283" t="s">
        <v>783</v>
      </c>
      <c r="N23" s="283" t="s">
        <v>784</v>
      </c>
      <c r="O23" s="81"/>
      <c r="P23" s="81"/>
      <c r="Q23" s="41"/>
      <c r="R23" s="41"/>
      <c r="S23" s="41"/>
      <c r="T23" s="41"/>
      <c r="U23" s="41"/>
    </row>
    <row r="24" spans="1:21" s="126" customFormat="1" ht="14.1" customHeight="1">
      <c r="A24" s="41"/>
      <c r="B24" s="82" t="str">
        <f>IF(Index!$AJ$5=1,'4.0 Shareholder value'!N24,M24)</f>
        <v>Contratación media diaria desde 1 de enero (miles de €)</v>
      </c>
      <c r="C24" s="93">
        <v>24830.145868713229</v>
      </c>
      <c r="D24" s="41"/>
      <c r="E24" s="543"/>
      <c r="F24" s="543"/>
      <c r="G24" s="279"/>
      <c r="H24" s="280"/>
      <c r="I24" s="636"/>
      <c r="J24" s="280"/>
      <c r="K24" s="280"/>
      <c r="L24" s="280"/>
      <c r="M24" s="283" t="s">
        <v>785</v>
      </c>
      <c r="N24" s="283" t="s">
        <v>786</v>
      </c>
      <c r="O24" s="81"/>
      <c r="P24" s="81"/>
      <c r="Q24" s="41"/>
      <c r="R24" s="41"/>
      <c r="S24" s="41"/>
      <c r="T24" s="41"/>
      <c r="U24" s="41"/>
    </row>
    <row r="25" spans="1:21" s="126" customFormat="1" ht="14.1" customHeight="1">
      <c r="A25" s="41"/>
      <c r="B25" s="73"/>
      <c r="C25" s="96"/>
      <c r="D25" s="41"/>
      <c r="E25" s="543"/>
      <c r="F25" s="543"/>
      <c r="G25" s="279"/>
      <c r="H25" s="280"/>
      <c r="I25" s="636"/>
      <c r="J25" s="280"/>
      <c r="K25" s="280"/>
      <c r="L25" s="280"/>
      <c r="M25" s="584"/>
      <c r="N25" s="584"/>
      <c r="O25" s="81"/>
      <c r="P25" s="81"/>
      <c r="Q25" s="41"/>
      <c r="R25" s="41"/>
      <c r="S25" s="41"/>
      <c r="T25" s="41"/>
      <c r="U25" s="41"/>
    </row>
    <row r="26" spans="1:21" s="126" customFormat="1" ht="14.1" customHeight="1">
      <c r="A26" s="41"/>
      <c r="B26" s="469" t="str">
        <f>IF(Index!$AJ$5=1,'4.0 Shareholder value'!N26,M26)</f>
        <v>Capitalización bursátil (miles de €)</v>
      </c>
      <c r="C26" s="470">
        <v>12723450.409869999</v>
      </c>
      <c r="D26" s="41"/>
      <c r="E26" s="543"/>
      <c r="F26" s="543"/>
      <c r="G26" s="279"/>
      <c r="H26" s="280"/>
      <c r="I26" s="636"/>
      <c r="J26" s="280"/>
      <c r="K26" s="280"/>
      <c r="L26" s="280"/>
      <c r="M26" s="582" t="s">
        <v>787</v>
      </c>
      <c r="N26" s="582" t="s">
        <v>788</v>
      </c>
      <c r="O26" s="81"/>
      <c r="P26" s="81"/>
      <c r="Q26" s="41"/>
      <c r="R26" s="41"/>
      <c r="S26" s="41"/>
      <c r="T26" s="41"/>
      <c r="U26" s="41"/>
    </row>
    <row r="27" spans="1:21" s="126" customFormat="1" ht="13.35" customHeight="1">
      <c r="A27" s="41"/>
      <c r="B27" s="284"/>
      <c r="C27" s="284"/>
      <c r="D27" s="41"/>
      <c r="E27" s="541"/>
      <c r="F27" s="279"/>
      <c r="G27" s="279"/>
      <c r="H27" s="280"/>
      <c r="I27" s="636"/>
      <c r="J27" s="280"/>
      <c r="K27" s="280"/>
      <c r="L27" s="280"/>
      <c r="M27" s="81"/>
      <c r="N27" s="81"/>
      <c r="O27" s="81"/>
      <c r="P27" s="81"/>
      <c r="Q27" s="41"/>
      <c r="R27" s="41"/>
      <c r="S27" s="41"/>
      <c r="T27" s="41"/>
      <c r="U27" s="41"/>
    </row>
    <row r="28" spans="1:21" s="126" customFormat="1" ht="13.35" customHeight="1">
      <c r="A28" s="41"/>
      <c r="B28" s="41"/>
      <c r="C28" s="41"/>
      <c r="D28" s="41"/>
      <c r="E28" s="279"/>
      <c r="F28" s="279"/>
      <c r="G28" s="279"/>
      <c r="H28" s="280"/>
      <c r="I28" s="636"/>
      <c r="J28" s="280"/>
      <c r="K28" s="280"/>
      <c r="L28" s="280"/>
      <c r="M28" s="81"/>
      <c r="N28" s="81"/>
      <c r="O28" s="81"/>
      <c r="P28" s="81"/>
      <c r="Q28" s="41"/>
      <c r="R28" s="41"/>
      <c r="S28" s="41"/>
      <c r="T28" s="41"/>
      <c r="U28" s="41"/>
    </row>
    <row r="29" spans="1:21" s="126" customFormat="1" ht="13.35" customHeight="1">
      <c r="A29" s="41"/>
      <c r="B29" s="41"/>
      <c r="C29" s="285"/>
      <c r="D29" s="41"/>
      <c r="E29" s="279"/>
      <c r="F29" s="279"/>
      <c r="G29" s="279"/>
      <c r="H29" s="280"/>
      <c r="I29" s="636"/>
      <c r="J29" s="280"/>
      <c r="K29" s="280"/>
      <c r="L29" s="280"/>
      <c r="M29" s="81"/>
      <c r="N29" s="81"/>
      <c r="O29" s="81"/>
      <c r="P29" s="81"/>
      <c r="Q29" s="41"/>
      <c r="R29" s="41"/>
      <c r="S29" s="41"/>
      <c r="T29" s="41"/>
      <c r="U29" s="41"/>
    </row>
    <row r="30" spans="1:21" s="126" customFormat="1" ht="13.35" customHeight="1">
      <c r="A30" s="41"/>
      <c r="B30" s="41"/>
      <c r="C30" s="41"/>
      <c r="D30" s="41"/>
      <c r="E30" s="279"/>
      <c r="F30" s="279"/>
      <c r="G30" s="279"/>
      <c r="H30" s="280"/>
      <c r="I30" s="636"/>
      <c r="J30" s="280"/>
      <c r="K30" s="280"/>
      <c r="L30" s="280"/>
      <c r="M30" s="81"/>
      <c r="N30" s="81"/>
      <c r="O30" s="81"/>
      <c r="P30" s="81"/>
      <c r="Q30" s="41"/>
      <c r="R30" s="41"/>
      <c r="S30" s="41"/>
      <c r="T30" s="41"/>
      <c r="U30" s="41"/>
    </row>
    <row r="31" spans="1:21" s="126" customFormat="1" ht="13.35" customHeight="1">
      <c r="A31" s="41"/>
      <c r="B31" s="103"/>
      <c r="C31" s="41"/>
      <c r="D31" s="41"/>
      <c r="E31" s="279"/>
      <c r="F31" s="279"/>
      <c r="G31" s="279"/>
      <c r="H31" s="280"/>
      <c r="I31" s="636"/>
      <c r="J31" s="280"/>
      <c r="K31" s="280"/>
      <c r="L31" s="280"/>
      <c r="M31" s="81"/>
      <c r="N31" s="81"/>
      <c r="O31" s="81"/>
      <c r="P31" s="81"/>
      <c r="Q31" s="41"/>
      <c r="R31" s="41"/>
      <c r="S31" s="41"/>
      <c r="T31" s="41"/>
      <c r="U31" s="41"/>
    </row>
    <row r="32" spans="1:21" s="126" customFormat="1" ht="13.35" customHeight="1">
      <c r="A32" s="41"/>
      <c r="B32" s="41"/>
      <c r="C32" s="41"/>
      <c r="D32" s="41"/>
      <c r="E32" s="279"/>
      <c r="F32" s="279"/>
      <c r="G32" s="279"/>
      <c r="H32" s="280"/>
      <c r="I32" s="636"/>
      <c r="J32" s="280"/>
      <c r="K32" s="280"/>
      <c r="L32" s="280"/>
      <c r="M32" s="81"/>
      <c r="N32" s="81"/>
      <c r="O32" s="81"/>
      <c r="P32" s="81"/>
      <c r="Q32" s="41"/>
      <c r="R32" s="41"/>
      <c r="S32" s="41"/>
      <c r="T32" s="41"/>
      <c r="U32" s="41"/>
    </row>
    <row r="33" spans="1:22" s="126" customFormat="1" ht="13.35" customHeight="1">
      <c r="A33" s="41"/>
      <c r="B33" s="50"/>
      <c r="C33" s="50"/>
      <c r="D33" s="41"/>
      <c r="E33" s="279"/>
      <c r="F33" s="279"/>
      <c r="G33" s="279"/>
      <c r="H33" s="280"/>
      <c r="I33" s="636"/>
      <c r="J33" s="280"/>
      <c r="K33" s="280"/>
      <c r="L33" s="280"/>
      <c r="M33" s="81"/>
      <c r="N33" s="81"/>
      <c r="O33" s="81"/>
      <c r="P33" s="81"/>
      <c r="Q33" s="41"/>
      <c r="R33" s="41"/>
      <c r="S33" s="41"/>
      <c r="T33" s="41"/>
      <c r="U33" s="41"/>
    </row>
    <row r="34" spans="1:22" s="126" customFormat="1" ht="13.35" customHeight="1">
      <c r="A34" s="41"/>
      <c r="B34" s="41"/>
      <c r="C34" s="41"/>
      <c r="D34" s="41"/>
      <c r="E34" s="279"/>
      <c r="F34" s="279"/>
      <c r="G34" s="279"/>
      <c r="H34" s="280"/>
      <c r="I34" s="684"/>
      <c r="J34" s="684"/>
      <c r="K34" s="493"/>
      <c r="L34" s="493"/>
      <c r="M34" s="81"/>
      <c r="N34" s="81"/>
      <c r="O34" s="81"/>
      <c r="P34" s="81"/>
      <c r="Q34" s="41"/>
      <c r="R34" s="41"/>
      <c r="S34" s="41"/>
      <c r="T34" s="41"/>
      <c r="U34" s="41"/>
      <c r="V34" s="41"/>
    </row>
    <row r="35" spans="1:22" s="126" customFormat="1" ht="13.35" customHeight="1">
      <c r="A35" s="41"/>
      <c r="B35" s="41"/>
      <c r="C35" s="41"/>
      <c r="D35" s="41"/>
      <c r="E35" s="279"/>
      <c r="F35" s="279"/>
      <c r="G35" s="279"/>
      <c r="H35" s="280"/>
      <c r="I35" s="555"/>
      <c r="J35" s="555"/>
      <c r="K35" s="555"/>
      <c r="L35" s="555"/>
      <c r="M35" s="81"/>
      <c r="N35" s="81"/>
      <c r="O35" s="81"/>
      <c r="P35" s="81"/>
      <c r="Q35" s="41"/>
      <c r="R35" s="41"/>
      <c r="S35" s="41"/>
      <c r="T35" s="41"/>
      <c r="U35" s="41"/>
      <c r="V35" s="41"/>
    </row>
    <row r="36" spans="1:22" s="126" customFormat="1" ht="13.35" customHeight="1">
      <c r="A36" s="41"/>
      <c r="B36" s="41"/>
      <c r="C36" s="41"/>
      <c r="D36" s="41"/>
      <c r="E36" s="279"/>
      <c r="F36" s="279"/>
      <c r="G36" s="279"/>
      <c r="H36" s="280"/>
      <c r="I36" s="555"/>
      <c r="J36" s="499"/>
      <c r="K36" s="499"/>
      <c r="L36" s="499"/>
      <c r="M36" s="81"/>
      <c r="N36" s="81"/>
      <c r="O36" s="81"/>
      <c r="P36" s="81"/>
      <c r="Q36" s="41"/>
      <c r="R36" s="41"/>
      <c r="S36" s="41"/>
      <c r="T36" s="41"/>
      <c r="U36" s="41"/>
      <c r="V36" s="41"/>
    </row>
    <row r="37" spans="1:22" s="126" customFormat="1" ht="13.35" customHeight="1">
      <c r="A37" s="41"/>
      <c r="B37" s="41"/>
      <c r="C37" s="43"/>
      <c r="D37" s="41"/>
      <c r="E37" s="279"/>
      <c r="F37" s="279"/>
      <c r="G37" s="279"/>
      <c r="H37" s="280"/>
      <c r="I37" s="493"/>
      <c r="J37" s="555"/>
      <c r="K37" s="555"/>
      <c r="L37" s="641"/>
      <c r="M37" s="81"/>
      <c r="N37" s="81"/>
      <c r="O37" s="81"/>
      <c r="P37" s="81"/>
      <c r="Q37" s="41"/>
      <c r="R37" s="41"/>
      <c r="S37" s="41"/>
      <c r="T37" s="41"/>
      <c r="U37" s="41"/>
      <c r="V37" s="41"/>
    </row>
    <row r="38" spans="1:22" s="126" customFormat="1" ht="13.35" customHeight="1">
      <c r="A38" s="41"/>
      <c r="B38" s="41"/>
      <c r="C38" s="41"/>
      <c r="D38" s="41"/>
      <c r="E38" s="279"/>
      <c r="F38" s="279"/>
      <c r="G38" s="279"/>
      <c r="H38" s="280"/>
      <c r="I38" s="493"/>
      <c r="J38" s="555"/>
      <c r="K38" s="555"/>
      <c r="L38" s="641"/>
      <c r="M38" s="81"/>
      <c r="N38" s="81"/>
      <c r="O38" s="81"/>
      <c r="P38" s="81"/>
      <c r="Q38" s="41"/>
      <c r="R38" s="41"/>
      <c r="S38" s="41"/>
      <c r="T38" s="41"/>
      <c r="U38" s="41"/>
      <c r="V38" s="41"/>
    </row>
    <row r="39" spans="1:22" s="126" customFormat="1" ht="13.35" customHeight="1">
      <c r="A39" s="41"/>
      <c r="B39" s="41"/>
      <c r="C39" s="49"/>
      <c r="D39" s="41"/>
      <c r="E39" s="279"/>
      <c r="F39" s="279"/>
      <c r="G39" s="279"/>
      <c r="H39" s="280"/>
      <c r="I39" s="555"/>
      <c r="J39" s="555"/>
      <c r="K39" s="555"/>
      <c r="L39" s="641"/>
      <c r="M39" s="81"/>
      <c r="N39" s="81"/>
      <c r="O39" s="81"/>
      <c r="P39" s="81"/>
      <c r="Q39" s="41"/>
      <c r="R39" s="41"/>
      <c r="S39" s="41"/>
      <c r="T39" s="41"/>
      <c r="U39" s="41"/>
      <c r="V39" s="41"/>
    </row>
    <row r="40" spans="1:22" s="126" customFormat="1" ht="13.35" customHeight="1">
      <c r="A40" s="41"/>
      <c r="B40" s="41"/>
      <c r="C40" s="41"/>
      <c r="D40" s="41"/>
      <c r="E40" s="279"/>
      <c r="F40" s="279"/>
      <c r="G40" s="279"/>
      <c r="H40" s="280"/>
      <c r="I40" s="555"/>
      <c r="J40" s="555"/>
      <c r="K40" s="555"/>
      <c r="L40" s="555"/>
      <c r="M40" s="81"/>
      <c r="N40" s="81"/>
      <c r="O40" s="81"/>
      <c r="P40" s="81"/>
      <c r="Q40" s="41"/>
      <c r="R40" s="41"/>
      <c r="S40" s="41"/>
      <c r="T40" s="41"/>
      <c r="U40" s="41"/>
      <c r="V40" s="41"/>
    </row>
    <row r="41" spans="1:22" s="126" customFormat="1" ht="13.35" customHeight="1">
      <c r="A41" s="41"/>
      <c r="B41" s="41"/>
      <c r="C41" s="41"/>
      <c r="D41" s="41"/>
      <c r="E41" s="279"/>
      <c r="F41" s="279"/>
      <c r="G41" s="279"/>
      <c r="H41" s="280"/>
      <c r="I41" s="493"/>
      <c r="J41" s="555"/>
      <c r="K41" s="555"/>
      <c r="L41" s="641"/>
      <c r="M41" s="81"/>
      <c r="N41" s="81"/>
      <c r="O41" s="81"/>
      <c r="P41" s="81"/>
      <c r="Q41" s="41"/>
      <c r="R41" s="41"/>
      <c r="S41" s="41"/>
      <c r="T41" s="41"/>
      <c r="U41" s="41"/>
      <c r="V41" s="41"/>
    </row>
    <row r="42" spans="1:22" s="126" customFormat="1" ht="13.35" customHeight="1">
      <c r="A42" s="41"/>
      <c r="B42" s="41"/>
      <c r="C42" s="41"/>
      <c r="D42" s="41"/>
      <c r="E42" s="279"/>
      <c r="F42" s="279"/>
      <c r="G42" s="279"/>
      <c r="H42" s="280"/>
      <c r="I42" s="493"/>
      <c r="J42" s="555"/>
      <c r="K42" s="555"/>
      <c r="L42" s="641"/>
      <c r="M42" s="81"/>
      <c r="N42" s="81"/>
      <c r="O42" s="81"/>
      <c r="P42" s="81"/>
      <c r="Q42" s="41"/>
      <c r="R42" s="41"/>
      <c r="S42" s="41"/>
      <c r="T42" s="41"/>
      <c r="U42" s="41"/>
      <c r="V42" s="41"/>
    </row>
    <row r="43" spans="1:22" s="126" customFormat="1" ht="13.35" customHeight="1">
      <c r="A43" s="41"/>
      <c r="B43" s="41"/>
      <c r="C43" s="41"/>
      <c r="D43" s="41"/>
      <c r="E43" s="279"/>
      <c r="F43" s="279"/>
      <c r="G43" s="279"/>
      <c r="H43" s="280"/>
      <c r="I43" s="555"/>
      <c r="J43" s="555"/>
      <c r="K43" s="555"/>
      <c r="L43" s="642"/>
      <c r="M43" s="81"/>
      <c r="N43" s="81"/>
      <c r="O43" s="81"/>
      <c r="P43" s="81"/>
      <c r="Q43" s="41"/>
      <c r="R43" s="41"/>
      <c r="S43" s="41"/>
      <c r="T43" s="41"/>
      <c r="U43" s="41"/>
      <c r="V43" s="41"/>
    </row>
    <row r="44" spans="1:22" s="126" customFormat="1" ht="13.35" customHeight="1">
      <c r="A44" s="41"/>
      <c r="B44" s="41"/>
      <c r="C44" s="41"/>
      <c r="D44" s="41"/>
      <c r="E44" s="279"/>
      <c r="F44" s="279"/>
      <c r="G44" s="279"/>
      <c r="H44" s="280"/>
      <c r="I44" s="640"/>
      <c r="J44" s="555"/>
      <c r="K44" s="555"/>
      <c r="L44" s="555"/>
      <c r="M44" s="81"/>
      <c r="N44" s="81"/>
      <c r="O44" s="81"/>
      <c r="P44" s="81"/>
      <c r="Q44" s="41"/>
      <c r="R44" s="41"/>
      <c r="S44" s="41"/>
      <c r="T44" s="41"/>
      <c r="U44" s="41"/>
      <c r="V44" s="41"/>
    </row>
    <row r="45" spans="1:22" s="126" customFormat="1" ht="13.35" customHeight="1">
      <c r="A45" s="41"/>
      <c r="B45" s="41"/>
      <c r="C45" s="41"/>
      <c r="D45" s="41"/>
      <c r="E45" s="279"/>
      <c r="F45" s="279"/>
      <c r="G45" s="279"/>
      <c r="H45" s="280"/>
      <c r="I45" s="640"/>
      <c r="J45" s="640"/>
      <c r="K45" s="640"/>
      <c r="L45" s="643"/>
      <c r="M45" s="81"/>
      <c r="N45" s="81"/>
      <c r="O45" s="81"/>
      <c r="P45" s="81"/>
      <c r="Q45" s="41"/>
      <c r="R45" s="41"/>
      <c r="S45" s="41"/>
      <c r="T45" s="41"/>
      <c r="U45" s="41"/>
      <c r="V45" s="41"/>
    </row>
    <row r="46" spans="1:22" s="126" customFormat="1" ht="13.35" customHeight="1">
      <c r="A46" s="41"/>
      <c r="B46" s="41"/>
      <c r="C46" s="41"/>
      <c r="D46" s="41"/>
      <c r="E46" s="279"/>
      <c r="F46" s="279"/>
      <c r="G46" s="279"/>
      <c r="H46" s="280"/>
      <c r="I46" s="280"/>
      <c r="J46" s="280"/>
      <c r="K46" s="280"/>
      <c r="L46" s="280"/>
      <c r="M46" s="81"/>
      <c r="N46" s="81"/>
      <c r="O46" s="81"/>
      <c r="P46" s="81"/>
      <c r="Q46" s="41"/>
      <c r="R46" s="41"/>
      <c r="S46" s="41"/>
      <c r="T46" s="41"/>
      <c r="U46" s="41"/>
      <c r="V46" s="41"/>
    </row>
    <row r="47" spans="1:22" s="126" customFormat="1" ht="13.35" customHeight="1">
      <c r="A47" s="41"/>
      <c r="B47" s="41"/>
      <c r="C47" s="41"/>
      <c r="D47" s="41"/>
      <c r="E47" s="279"/>
      <c r="F47" s="279"/>
      <c r="G47" s="279"/>
      <c r="H47" s="280"/>
      <c r="I47" s="280"/>
      <c r="J47" s="280"/>
      <c r="K47" s="280"/>
      <c r="L47" s="280"/>
      <c r="M47" s="81"/>
      <c r="N47" s="81"/>
      <c r="O47" s="81"/>
      <c r="P47" s="81"/>
      <c r="Q47" s="41"/>
      <c r="R47" s="41"/>
      <c r="S47" s="41"/>
      <c r="T47" s="41"/>
      <c r="U47" s="41"/>
      <c r="V47" s="41"/>
    </row>
    <row r="48" spans="1:22" s="126" customFormat="1" ht="13.35" customHeight="1">
      <c r="A48" s="41"/>
      <c r="B48" s="41"/>
      <c r="C48" s="41"/>
      <c r="D48" s="41"/>
      <c r="E48" s="279"/>
      <c r="F48" s="279"/>
      <c r="G48" s="279"/>
      <c r="H48" s="280"/>
      <c r="I48" s="280"/>
      <c r="J48" s="280"/>
      <c r="K48" s="280"/>
      <c r="L48" s="280"/>
      <c r="M48" s="81"/>
      <c r="N48" s="81"/>
      <c r="O48" s="81"/>
      <c r="P48" s="81"/>
      <c r="Q48" s="41"/>
      <c r="R48" s="41"/>
      <c r="S48" s="41"/>
      <c r="T48" s="41"/>
      <c r="U48" s="41"/>
      <c r="V48" s="41"/>
    </row>
    <row r="49" spans="1:22" s="126" customFormat="1" ht="13.35" customHeight="1">
      <c r="A49" s="41"/>
      <c r="B49" s="41"/>
      <c r="C49" s="41"/>
      <c r="D49" s="41"/>
      <c r="E49" s="279"/>
      <c r="F49" s="279"/>
      <c r="G49" s="279"/>
      <c r="H49" s="280"/>
      <c r="I49" s="280"/>
      <c r="J49" s="280"/>
      <c r="K49" s="280"/>
      <c r="L49" s="280"/>
      <c r="M49" s="81"/>
      <c r="N49" s="81"/>
      <c r="O49" s="81"/>
      <c r="P49" s="81"/>
      <c r="Q49" s="41"/>
      <c r="R49" s="41"/>
      <c r="S49" s="41"/>
      <c r="T49" s="41"/>
      <c r="U49" s="41"/>
      <c r="V49" s="41"/>
    </row>
    <row r="50" spans="1:22" s="126" customFormat="1" ht="13.35" customHeight="1">
      <c r="A50" s="41"/>
      <c r="B50" s="41"/>
      <c r="C50" s="41"/>
      <c r="D50" s="41"/>
      <c r="E50" s="279"/>
      <c r="F50" s="279"/>
      <c r="G50" s="279"/>
      <c r="H50" s="280"/>
      <c r="I50" s="280"/>
      <c r="J50" s="280"/>
      <c r="K50" s="280"/>
      <c r="L50" s="280"/>
      <c r="M50" s="81"/>
      <c r="N50" s="81"/>
      <c r="O50" s="81"/>
      <c r="P50" s="81"/>
      <c r="Q50" s="41"/>
      <c r="R50" s="41"/>
      <c r="S50" s="41"/>
      <c r="T50" s="41"/>
      <c r="U50" s="41"/>
      <c r="V50" s="41"/>
    </row>
    <row r="51" spans="1:22" s="126" customFormat="1" ht="13.35" customHeight="1">
      <c r="A51" s="41"/>
      <c r="B51" s="41"/>
      <c r="C51" s="41"/>
      <c r="D51" s="41"/>
      <c r="E51" s="279"/>
      <c r="F51" s="279"/>
      <c r="G51" s="279"/>
      <c r="H51" s="280"/>
      <c r="I51" s="280"/>
      <c r="J51" s="280"/>
      <c r="K51" s="280"/>
      <c r="L51" s="280"/>
      <c r="M51" s="81"/>
      <c r="N51" s="81"/>
      <c r="O51" s="81"/>
      <c r="P51" s="81"/>
      <c r="Q51" s="41"/>
      <c r="R51" s="41"/>
      <c r="S51" s="41"/>
      <c r="T51" s="41"/>
      <c r="U51" s="41"/>
      <c r="V51" s="41"/>
    </row>
    <row r="52" spans="1:22" s="126" customFormat="1" ht="13.35" customHeight="1">
      <c r="A52" s="41"/>
      <c r="B52" s="41"/>
      <c r="C52" s="41"/>
      <c r="D52" s="41"/>
      <c r="E52" s="279"/>
      <c r="F52" s="279"/>
      <c r="G52" s="279"/>
      <c r="H52" s="280"/>
      <c r="I52" s="280"/>
      <c r="J52" s="280"/>
      <c r="K52" s="280"/>
      <c r="L52" s="280"/>
      <c r="M52" s="81"/>
      <c r="N52" s="81"/>
      <c r="O52" s="81"/>
      <c r="P52" s="81"/>
      <c r="Q52" s="41"/>
      <c r="R52" s="41"/>
      <c r="S52" s="41"/>
      <c r="T52" s="41"/>
      <c r="U52" s="41"/>
      <c r="V52" s="41"/>
    </row>
    <row r="53" spans="1:22" s="126" customFormat="1" ht="13.35" customHeight="1">
      <c r="A53" s="41"/>
      <c r="B53" s="41"/>
      <c r="C53" s="41"/>
      <c r="D53" s="41"/>
      <c r="E53" s="279"/>
      <c r="F53" s="279"/>
      <c r="G53" s="279"/>
      <c r="H53" s="280"/>
      <c r="I53" s="280"/>
      <c r="J53" s="280"/>
      <c r="K53" s="280"/>
      <c r="L53" s="280"/>
      <c r="M53" s="81"/>
      <c r="N53" s="81"/>
      <c r="O53" s="81"/>
      <c r="P53" s="81"/>
      <c r="Q53" s="41"/>
      <c r="R53" s="41"/>
      <c r="S53" s="41"/>
      <c r="T53" s="41"/>
      <c r="U53" s="41"/>
      <c r="V53" s="41"/>
    </row>
    <row r="54" spans="1:22" s="126" customFormat="1" ht="13.35" customHeight="1">
      <c r="A54" s="41"/>
      <c r="B54" s="41"/>
      <c r="C54" s="41"/>
      <c r="D54" s="41"/>
      <c r="E54" s="279"/>
      <c r="F54" s="279"/>
      <c r="G54" s="279"/>
      <c r="H54" s="280"/>
      <c r="I54" s="280"/>
      <c r="J54" s="280"/>
      <c r="K54" s="280"/>
      <c r="L54" s="280"/>
      <c r="M54" s="81"/>
      <c r="N54" s="81"/>
      <c r="O54" s="81"/>
      <c r="P54" s="81"/>
      <c r="Q54" s="41"/>
      <c r="R54" s="41"/>
      <c r="S54" s="41"/>
      <c r="T54" s="41"/>
      <c r="U54" s="41"/>
      <c r="V54" s="41"/>
    </row>
  </sheetData>
  <mergeCells count="1">
    <mergeCell ref="I34:J34"/>
  </mergeCells>
  <pageMargins left="0.25" right="0.25" top="0.75" bottom="0.75" header="0.3" footer="0.3"/>
  <pageSetup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9">
    <pageSetUpPr fitToPage="1"/>
  </sheetPr>
  <dimension ref="A1:R71"/>
  <sheetViews>
    <sheetView showRuler="0" zoomScale="85" zoomScaleNormal="85" workbookViewId="0">
      <selection activeCell="A2" sqref="A2"/>
    </sheetView>
  </sheetViews>
  <sheetFormatPr defaultColWidth="13.28515625" defaultRowHeight="13.15"/>
  <cols>
    <col min="1" max="1" width="14.140625" style="62" bestFit="1" customWidth="1"/>
    <col min="2" max="2" width="31.28515625" style="18" bestFit="1" customWidth="1"/>
    <col min="3" max="3" width="2.28515625" style="87" bestFit="1" customWidth="1"/>
    <col min="4" max="4" width="70.42578125" style="18" customWidth="1"/>
    <col min="5" max="5" width="12.140625" style="18" bestFit="1" customWidth="1"/>
    <col min="6" max="6" width="11.5703125" style="18" bestFit="1" customWidth="1"/>
    <col min="7" max="7" width="3.42578125" style="491" customWidth="1"/>
    <col min="8" max="8" width="4.28515625" style="491" customWidth="1"/>
    <col min="9" max="9" width="8.42578125" style="491" customWidth="1"/>
    <col min="10" max="10" width="1.42578125" style="491" customWidth="1"/>
    <col min="11" max="11" width="12.28515625" style="491" bestFit="1" customWidth="1"/>
    <col min="12" max="12" width="12.5703125" style="491" customWidth="1"/>
    <col min="13" max="13" width="32.5703125" style="62" customWidth="1"/>
    <col min="14" max="14" width="1.7109375" style="89" bestFit="1" customWidth="1"/>
    <col min="15" max="15" width="25.7109375" style="62" customWidth="1"/>
    <col min="16" max="16" width="58.85546875" style="62" bestFit="1" customWidth="1"/>
    <col min="17" max="17" width="29.42578125" style="89" customWidth="1"/>
    <col min="18" max="18" width="65.7109375" style="62" bestFit="1" customWidth="1"/>
    <col min="19" max="16384" width="13.28515625" style="18"/>
  </cols>
  <sheetData>
    <row r="1" spans="1:18" ht="18.399999999999999" customHeight="1">
      <c r="A1" s="51">
        <v>2025</v>
      </c>
      <c r="B1" s="51">
        <v>2024</v>
      </c>
      <c r="C1" s="88"/>
      <c r="D1" s="64"/>
      <c r="E1" s="19"/>
      <c r="F1" s="19"/>
      <c r="G1" s="84"/>
      <c r="H1" s="84"/>
      <c r="I1" s="84"/>
      <c r="J1" s="84"/>
      <c r="K1" s="84"/>
      <c r="M1" s="51"/>
      <c r="N1" s="88"/>
      <c r="O1" s="64"/>
      <c r="P1" s="51"/>
      <c r="Q1" s="88"/>
      <c r="R1" s="64"/>
    </row>
    <row r="2" spans="1:18" ht="70.900000000000006" customHeight="1">
      <c r="A2" s="51" t="s">
        <v>85</v>
      </c>
      <c r="B2" s="46" t="str">
        <f>IF(Index!$AJ$5=1,'5.1 APM_calculation'!P2,M2)</f>
        <v>5.1 MEDIDAS ALTERNATIVAS AL RENDIMIENTO</v>
      </c>
      <c r="D2" s="19"/>
      <c r="E2" s="19"/>
      <c r="F2" s="19"/>
      <c r="G2" s="84"/>
      <c r="H2" s="84"/>
      <c r="I2" s="84"/>
      <c r="J2" s="84"/>
      <c r="K2" s="84"/>
      <c r="M2" s="59" t="s">
        <v>789</v>
      </c>
      <c r="O2" s="64"/>
      <c r="P2" s="59" t="s">
        <v>790</v>
      </c>
      <c r="R2" s="64"/>
    </row>
    <row r="3" spans="1:18" s="126" customFormat="1">
      <c r="A3" s="238"/>
      <c r="B3" s="41"/>
      <c r="C3" s="276"/>
      <c r="D3" s="41"/>
      <c r="E3" s="41"/>
      <c r="F3" s="41"/>
      <c r="G3" s="280"/>
      <c r="H3" s="280"/>
      <c r="I3" s="280"/>
      <c r="J3" s="280"/>
      <c r="K3" s="280"/>
      <c r="L3" s="146"/>
      <c r="M3" s="81"/>
      <c r="N3" s="277"/>
      <c r="O3" s="81"/>
      <c r="P3" s="81"/>
      <c r="Q3" s="277"/>
      <c r="R3" s="81"/>
    </row>
    <row r="4" spans="1:18" s="126" customFormat="1" ht="56.65" customHeight="1">
      <c r="A4" s="238" t="s">
        <v>791</v>
      </c>
      <c r="B4" s="685" t="str">
        <f>IF(Index!$AJ$5=1,'5.1 APM_calculation'!P4,M4)</f>
        <v>El Grupo Bankinter utiliza determinadas “Medidas Alternativas de Rendimiento” (“MAR” o “APM’s”, por sus siglas en inglés). Estas MAR no son objeto de auditoría. Dichas medidas contribuyen a una mejor comprensión de la evolución financiera del grupo, deben considerarse como información adicional y en ningún caso sustituyen la información financiera elaborada bajo las normas internacionales de información financiera. Asimismo, estas medidas pueden, tanto en su definición como en su cálculo, diferir de otras medidas similares calculadas por otras compañías y, por tanto, podrían no ser comparables.</v>
      </c>
      <c r="C4" s="685">
        <f>IF(Index!$AJ$5=1,'5.1 APM_calculation'!Q4,N4)</f>
        <v>0</v>
      </c>
      <c r="D4" s="685">
        <f>IF(Index!$AJ$5=1,'5.1 APM_calculation'!R4,O4)</f>
        <v>0</v>
      </c>
      <c r="E4" s="685" t="e">
        <f>IF(Index!$AJ$5=1,'5.1 APM_calculation'!#REF!,#REF!)</f>
        <v>#REF!</v>
      </c>
      <c r="F4" s="685" t="e">
        <f>IF(Index!$AJ$5=1,'5.1 APM_calculation'!#REF!,#REF!)</f>
        <v>#REF!</v>
      </c>
      <c r="G4" s="236"/>
      <c r="H4" s="280"/>
      <c r="I4" s="280"/>
      <c r="J4" s="280"/>
      <c r="K4" s="280"/>
      <c r="L4" s="146"/>
      <c r="M4" s="688" t="s">
        <v>792</v>
      </c>
      <c r="N4" s="688"/>
      <c r="O4" s="688"/>
      <c r="P4" s="688" t="s">
        <v>793</v>
      </c>
      <c r="Q4" s="688"/>
      <c r="R4" s="688"/>
    </row>
    <row r="5" spans="1:18" s="126" customFormat="1" ht="56.65" customHeight="1">
      <c r="A5" s="238"/>
      <c r="B5" s="686" t="str">
        <f>IF(Index!$AJ$5=1,'5.1 APM_calculation'!P5,M5)</f>
        <v xml:space="preserve">Las Directrices ESMA definen las MAR como una medida financiera del rendimiento financiero pasado o futuro, de la situación financiera o de los flujos de efectivo, excepto una medida financiera definida o detallada en el marco de la información financiera aplicable. </v>
      </c>
      <c r="C5" s="687">
        <f>IF(Index!$AJ$5=1,'5.1 APM_calculation'!Q5,N5)</f>
        <v>0</v>
      </c>
      <c r="D5" s="687">
        <f>IF(Index!$AJ$5=1,'5.1 APM_calculation'!R5,O5)</f>
        <v>0</v>
      </c>
      <c r="E5" s="687" t="e">
        <f>IF(Index!$AJ$5=1,'5.1 APM_calculation'!#REF!,#REF!)</f>
        <v>#REF!</v>
      </c>
      <c r="F5" s="687" t="e">
        <f>IF(Index!$AJ$5=1,'5.1 APM_calculation'!#REF!,#REF!)</f>
        <v>#REF!</v>
      </c>
      <c r="G5" s="280"/>
      <c r="H5" s="280"/>
      <c r="I5" s="280"/>
      <c r="J5" s="280"/>
      <c r="K5" s="500"/>
      <c r="L5" s="146"/>
      <c r="M5" s="688" t="s">
        <v>794</v>
      </c>
      <c r="N5" s="689"/>
      <c r="O5" s="689"/>
      <c r="P5" s="688" t="s">
        <v>795</v>
      </c>
      <c r="Q5" s="689"/>
      <c r="R5" s="689"/>
    </row>
    <row r="6" spans="1:18" s="126" customFormat="1">
      <c r="A6" s="238"/>
      <c r="B6" s="66" t="str">
        <f>IF(Index!$AJ$5=1,'5.1 APM_calculation'!P6,M6)</f>
        <v>Miles de Euros</v>
      </c>
      <c r="C6" s="276"/>
      <c r="D6" s="41"/>
      <c r="E6" s="41"/>
      <c r="F6" s="41"/>
      <c r="G6" s="280"/>
      <c r="H6" s="280"/>
      <c r="I6" s="280"/>
      <c r="J6" s="280"/>
      <c r="K6" s="280"/>
      <c r="L6" s="146"/>
      <c r="M6" s="216" t="s">
        <v>162</v>
      </c>
      <c r="N6" s="277"/>
      <c r="O6" s="81"/>
      <c r="P6" s="216" t="s">
        <v>163</v>
      </c>
      <c r="Q6" s="277"/>
      <c r="R6" s="81"/>
    </row>
    <row r="7" spans="1:18" s="126" customFormat="1" ht="14.65" customHeight="1">
      <c r="A7" s="238"/>
      <c r="B7" s="471" t="str">
        <f>IF(Index!$AJ$5=1,'5.1 APM_calculation'!P7,M7)</f>
        <v>MAR</v>
      </c>
      <c r="C7" s="471"/>
      <c r="D7" s="471" t="str">
        <f>IF(Index!$AJ$5=1,'5.1 APM_calculation'!R7,O7)</f>
        <v>Conceptos</v>
      </c>
      <c r="E7" s="490" t="str">
        <f>'3.4 Segments &amp; Geographies'!C5</f>
        <v xml:space="preserve">12M 2025 </v>
      </c>
      <c r="F7" s="490" t="str">
        <f>'3.4 Segments &amp; Geographies'!D5</f>
        <v xml:space="preserve">12M 2024 </v>
      </c>
      <c r="G7" s="146"/>
      <c r="H7" s="280"/>
      <c r="I7" s="280"/>
      <c r="J7" s="280"/>
      <c r="K7" s="550"/>
      <c r="L7" s="146"/>
      <c r="M7" s="274" t="s">
        <v>796</v>
      </c>
      <c r="N7" s="277"/>
      <c r="O7" s="85" t="s">
        <v>797</v>
      </c>
      <c r="P7" s="274" t="s">
        <v>798</v>
      </c>
      <c r="Q7" s="85"/>
      <c r="R7" s="85" t="s">
        <v>799</v>
      </c>
    </row>
    <row r="8" spans="1:18" s="126" customFormat="1" ht="14.65" customHeight="1">
      <c r="A8" s="238"/>
      <c r="B8" s="66" t="str">
        <f>IF(Index!$AJ$5=1,'5.1 APM_calculation'!P8,M8)</f>
        <v>Riesgo Computable</v>
      </c>
      <c r="C8" s="67" t="str">
        <f>IF(Index!$AJ$5=1,'5.1 APM_calculation'!Q8,N8)</f>
        <v>A</v>
      </c>
      <c r="D8" s="66" t="str">
        <f>IF(Index!$AJ$5=1,'5.1 APM_calculation'!R8,O8)</f>
        <v>Préstamos y anticipos a entidades de crédito de la actividad con clientes (sin ajustes por valoración)</v>
      </c>
      <c r="E8" s="99">
        <v>2568731.9083099999</v>
      </c>
      <c r="F8" s="99">
        <v>2228642.4572899998</v>
      </c>
      <c r="G8" s="146"/>
      <c r="H8" s="280"/>
      <c r="I8" s="280"/>
      <c r="J8" s="280"/>
      <c r="K8" s="550"/>
      <c r="L8" s="146"/>
      <c r="M8" s="90" t="s">
        <v>800</v>
      </c>
      <c r="N8" s="85" t="s">
        <v>801</v>
      </c>
      <c r="O8" s="90" t="s">
        <v>802</v>
      </c>
      <c r="P8" s="90" t="s">
        <v>803</v>
      </c>
      <c r="Q8" s="85" t="s">
        <v>801</v>
      </c>
      <c r="R8" s="90" t="s">
        <v>804</v>
      </c>
    </row>
    <row r="9" spans="1:18" s="126" customFormat="1" ht="14.65" customHeight="1">
      <c r="A9" s="238"/>
      <c r="B9" s="66"/>
      <c r="C9" s="67" t="str">
        <f>IF(Index!$AJ$5=1,'5.1 APM_calculation'!Q9,N9)</f>
        <v>B</v>
      </c>
      <c r="D9" s="66" t="str">
        <f>IF(Index!$AJ$5=1,'5.1 APM_calculation'!R9,O9)</f>
        <v>Préstamos y anticipos a la clientela de cada cartera de activos financieros (sin ajustes por valoración)</v>
      </c>
      <c r="E9" s="99">
        <v>81249410.620119989</v>
      </c>
      <c r="F9" s="99">
        <v>77744643.948009998</v>
      </c>
      <c r="G9" s="146"/>
      <c r="H9" s="280"/>
      <c r="I9" s="280"/>
      <c r="J9" s="280"/>
      <c r="K9" s="550"/>
      <c r="L9" s="146"/>
      <c r="M9" s="90"/>
      <c r="N9" s="85" t="s">
        <v>805</v>
      </c>
      <c r="O9" s="90" t="s">
        <v>806</v>
      </c>
      <c r="P9" s="90"/>
      <c r="Q9" s="85" t="s">
        <v>805</v>
      </c>
      <c r="R9" s="90" t="s">
        <v>807</v>
      </c>
    </row>
    <row r="10" spans="1:18" s="126" customFormat="1" ht="14.65" customHeight="1">
      <c r="A10" s="238" t="s">
        <v>791</v>
      </c>
      <c r="B10" s="66"/>
      <c r="C10" s="67" t="str">
        <f>IF(Index!$AJ$5=1,'5.1 APM_calculation'!Q10,N10)</f>
        <v>C</v>
      </c>
      <c r="D10" s="66" t="str">
        <f>IF(Index!$AJ$5=1,'5.1 APM_calculation'!R10,O10)</f>
        <v xml:space="preserve">Valores representativios de deuda, actividad con clientes (sin ajustes por valoración) </v>
      </c>
      <c r="E10" s="99">
        <v>838620.94763000007</v>
      </c>
      <c r="F10" s="99">
        <v>809860.7469599999</v>
      </c>
      <c r="G10" s="146"/>
      <c r="H10" s="280"/>
      <c r="I10" s="280"/>
      <c r="J10" s="553"/>
      <c r="K10" s="550"/>
      <c r="L10" s="146"/>
      <c r="M10" s="90"/>
      <c r="N10" s="85" t="s">
        <v>808</v>
      </c>
      <c r="O10" s="90" t="s">
        <v>809</v>
      </c>
      <c r="P10" s="90"/>
      <c r="Q10" s="85" t="s">
        <v>808</v>
      </c>
      <c r="R10" s="90" t="s">
        <v>810</v>
      </c>
    </row>
    <row r="11" spans="1:18" s="126" customFormat="1" ht="14.65" customHeight="1">
      <c r="A11" s="238"/>
      <c r="B11" s="66"/>
      <c r="C11" s="67" t="str">
        <f>IF(Index!$AJ$5=1,'5.1 APM_calculation'!Q11,N11)</f>
        <v>D</v>
      </c>
      <c r="D11" s="66" t="str">
        <f>IF(Index!$AJ$5=1,'5.1 APM_calculation'!R11,O11)</f>
        <v>Préstamos y anticipos con cambios en resultados</v>
      </c>
      <c r="E11" s="99">
        <v>1212.0062200002701</v>
      </c>
      <c r="F11" s="99">
        <v>170.00621999990901</v>
      </c>
      <c r="G11" s="146"/>
      <c r="H11" s="280"/>
      <c r="I11" s="280"/>
      <c r="J11" s="553"/>
      <c r="K11" s="553"/>
      <c r="L11" s="554"/>
      <c r="M11" s="90"/>
      <c r="N11" s="85" t="s">
        <v>811</v>
      </c>
      <c r="O11" s="90" t="s">
        <v>812</v>
      </c>
      <c r="P11" s="90"/>
      <c r="Q11" s="85" t="s">
        <v>811</v>
      </c>
      <c r="R11" s="90" t="s">
        <v>813</v>
      </c>
    </row>
    <row r="12" spans="1:18" s="126" customFormat="1" ht="14.65" customHeight="1">
      <c r="A12" s="238">
        <v>10206</v>
      </c>
      <c r="B12" s="66"/>
      <c r="C12" s="67" t="str">
        <f>IF(Index!$AJ$5=1,'5.1 APM_calculation'!Q12,N12)</f>
        <v>E</v>
      </c>
      <c r="D12" s="66" t="str">
        <f>IF(Index!$AJ$5=1,'5.1 APM_calculation'!R12,O12)</f>
        <v>Riesgos contingentes</v>
      </c>
      <c r="E12" s="99">
        <v>8526152.55229</v>
      </c>
      <c r="F12" s="99">
        <v>8421111.4385599997</v>
      </c>
      <c r="G12" s="146"/>
      <c r="H12" s="280"/>
      <c r="I12" s="280"/>
      <c r="J12" s="280"/>
      <c r="K12" s="553"/>
      <c r="L12" s="146"/>
      <c r="M12" s="90"/>
      <c r="N12" s="85" t="s">
        <v>814</v>
      </c>
      <c r="O12" s="90" t="s">
        <v>410</v>
      </c>
      <c r="P12" s="90"/>
      <c r="Q12" s="85" t="s">
        <v>814</v>
      </c>
      <c r="R12" s="90" t="s">
        <v>815</v>
      </c>
    </row>
    <row r="13" spans="1:18" s="126" customFormat="1" ht="14.65" customHeight="1">
      <c r="A13" s="238" t="s">
        <v>816</v>
      </c>
      <c r="B13" s="472"/>
      <c r="C13" s="473"/>
      <c r="D13" s="474" t="str">
        <f>IF(Index!$AJ$5=1,'5.1 APM_calculation'!R13,O13)</f>
        <v>A+B+C+D+E</v>
      </c>
      <c r="E13" s="475">
        <v>93184128.034569979</v>
      </c>
      <c r="F13" s="475">
        <v>89204428.597039983</v>
      </c>
      <c r="G13" s="146"/>
      <c r="H13" s="280"/>
      <c r="I13" s="280"/>
      <c r="J13" s="280"/>
      <c r="K13" s="553"/>
      <c r="L13" s="146"/>
      <c r="M13" s="90"/>
      <c r="N13" s="85"/>
      <c r="O13" s="85" t="s">
        <v>817</v>
      </c>
      <c r="P13" s="90"/>
      <c r="Q13" s="85"/>
      <c r="R13" s="85" t="s">
        <v>817</v>
      </c>
    </row>
    <row r="14" spans="1:18" s="126" customFormat="1" ht="14.65" customHeight="1">
      <c r="A14" s="238">
        <v>401</v>
      </c>
      <c r="B14" s="66" t="str">
        <f>IF(Index!$AJ$5=1,'5.1 APM_calculation'!P14,M14)</f>
        <v xml:space="preserve">Índice de Morosidad </v>
      </c>
      <c r="C14" s="67" t="str">
        <f>IF(Index!$AJ$5=1,'5.1 APM_calculation'!Q14,N14)</f>
        <v>A</v>
      </c>
      <c r="D14" s="66" t="str">
        <f>IF(Index!$AJ$5=1,'5.1 APM_calculation'!R14,O14)</f>
        <v>Riesgo dudoso (incluye riesgos contingentes) </v>
      </c>
      <c r="E14" s="100">
        <v>1811684.7382400001</v>
      </c>
      <c r="F14" s="100">
        <v>1883803.8922899999</v>
      </c>
      <c r="G14" s="146"/>
      <c r="H14" s="280"/>
      <c r="I14" s="280"/>
      <c r="J14" s="553"/>
      <c r="K14" s="553"/>
      <c r="L14" s="551"/>
      <c r="M14" s="90" t="s">
        <v>818</v>
      </c>
      <c r="N14" s="85" t="s">
        <v>801</v>
      </c>
      <c r="O14" s="90" t="s">
        <v>819</v>
      </c>
      <c r="P14" s="90" t="s">
        <v>820</v>
      </c>
      <c r="Q14" s="85" t="s">
        <v>801</v>
      </c>
      <c r="R14" s="90" t="s">
        <v>821</v>
      </c>
    </row>
    <row r="15" spans="1:18" s="126" customFormat="1" ht="14.65" customHeight="1">
      <c r="A15" s="238">
        <v>1080801</v>
      </c>
      <c r="B15" s="66"/>
      <c r="C15" s="67" t="str">
        <f>IF(Index!$AJ$5=1,'5.1 APM_calculation'!Q15,N15)</f>
        <v>B</v>
      </c>
      <c r="D15" s="66" t="str">
        <f>IF(Index!$AJ$5=1,'5.1 APM_calculation'!R15,O15)</f>
        <v>Riesgo Computable</v>
      </c>
      <c r="E15" s="100">
        <v>93184128.034569979</v>
      </c>
      <c r="F15" s="100">
        <v>89204428.597039983</v>
      </c>
      <c r="G15" s="146"/>
      <c r="H15" s="280"/>
      <c r="I15" s="280"/>
      <c r="J15" s="280"/>
      <c r="K15" s="553"/>
      <c r="L15" s="551"/>
      <c r="M15" s="90"/>
      <c r="N15" s="85" t="s">
        <v>805</v>
      </c>
      <c r="O15" s="90" t="s">
        <v>800</v>
      </c>
      <c r="P15" s="90"/>
      <c r="Q15" s="85" t="s">
        <v>805</v>
      </c>
      <c r="R15" s="90" t="s">
        <v>803</v>
      </c>
    </row>
    <row r="16" spans="1:18" s="126" customFormat="1" ht="14.65" customHeight="1">
      <c r="A16" s="238">
        <v>105</v>
      </c>
      <c r="B16" s="476"/>
      <c r="C16" s="477"/>
      <c r="D16" s="478" t="str">
        <f>IF(Index!$AJ$5=1,'5.1 APM_calculation'!R16,O16)</f>
        <v>A/B</v>
      </c>
      <c r="E16" s="479">
        <v>1.9441988420687811E-2</v>
      </c>
      <c r="F16" s="479">
        <v>2.1117829259348107E-2</v>
      </c>
      <c r="G16" s="146"/>
      <c r="H16" s="280"/>
      <c r="I16" s="280"/>
      <c r="J16" s="280"/>
      <c r="K16" s="553"/>
      <c r="L16" s="551"/>
      <c r="M16" s="90"/>
      <c r="N16" s="85"/>
      <c r="O16" s="85" t="s">
        <v>822</v>
      </c>
      <c r="P16" s="90"/>
      <c r="Q16" s="85"/>
      <c r="R16" s="85" t="s">
        <v>822</v>
      </c>
    </row>
    <row r="17" spans="1:18" s="126" customFormat="1" ht="14.65" customHeight="1">
      <c r="A17" s="238" t="s">
        <v>823</v>
      </c>
      <c r="B17" s="66" t="str">
        <f>IF(Index!$AJ$5=1,'5.1 APM_calculation'!P17,M17)</f>
        <v>Índice de Cobertura de la Morosidad</v>
      </c>
      <c r="C17" s="67" t="str">
        <f>IF(Index!$AJ$5=1,'5.1 APM_calculation'!Q17,N17)</f>
        <v>A</v>
      </c>
      <c r="D17" s="66" t="str">
        <f>IF(Index!$AJ$5=1,'5.1 APM_calculation'!R17,O17)</f>
        <v>Provisiones por riesgo de crédito </v>
      </c>
      <c r="E17" s="100">
        <v>1230032.2976799998</v>
      </c>
      <c r="F17" s="100">
        <v>1296821.8089999999</v>
      </c>
      <c r="G17" s="146"/>
      <c r="H17" s="280"/>
      <c r="I17" s="555"/>
      <c r="J17" s="280"/>
      <c r="K17" s="553"/>
      <c r="L17" s="87"/>
      <c r="M17" s="90" t="s">
        <v>824</v>
      </c>
      <c r="N17" s="85" t="s">
        <v>801</v>
      </c>
      <c r="O17" s="90" t="s">
        <v>825</v>
      </c>
      <c r="P17" s="90" t="s">
        <v>826</v>
      </c>
      <c r="Q17" s="85" t="s">
        <v>801</v>
      </c>
      <c r="R17" s="90" t="s">
        <v>827</v>
      </c>
    </row>
    <row r="18" spans="1:18" s="126" customFormat="1" ht="14.65" customHeight="1">
      <c r="A18" s="238" t="s">
        <v>828</v>
      </c>
      <c r="B18" s="66"/>
      <c r="C18" s="67" t="str">
        <f>IF(Index!$AJ$5=1,'5.1 APM_calculation'!Q18,N18)</f>
        <v>B</v>
      </c>
      <c r="D18" s="66" t="str">
        <f>IF(Index!$AJ$5=1,'5.1 APM_calculation'!R18,O18)</f>
        <v xml:space="preserve">Riesgo dudoso (incluye riesgos contingentes) </v>
      </c>
      <c r="E18" s="100">
        <v>1811684.7382400001</v>
      </c>
      <c r="F18" s="100">
        <v>1883803.8922899999</v>
      </c>
      <c r="G18" s="146"/>
      <c r="H18" s="280"/>
      <c r="I18" s="555"/>
      <c r="J18" s="553"/>
      <c r="K18" s="553"/>
      <c r="L18" s="551"/>
      <c r="M18" s="90"/>
      <c r="N18" s="85" t="s">
        <v>805</v>
      </c>
      <c r="O18" s="90" t="s">
        <v>829</v>
      </c>
      <c r="P18" s="90"/>
      <c r="Q18" s="85" t="s">
        <v>805</v>
      </c>
      <c r="R18" s="90" t="s">
        <v>830</v>
      </c>
    </row>
    <row r="19" spans="1:18" s="126" customFormat="1" ht="14.65" customHeight="1">
      <c r="A19" s="278" t="s">
        <v>831</v>
      </c>
      <c r="B19" s="472"/>
      <c r="C19" s="473"/>
      <c r="D19" s="474" t="str">
        <f>IF(Index!$AJ$5=1,'5.1 APM_calculation'!R19,O19)</f>
        <v>A/B</v>
      </c>
      <c r="E19" s="479">
        <v>0.67894389775284025</v>
      </c>
      <c r="F19" s="479">
        <v>0.68840595048540343</v>
      </c>
      <c r="G19" s="146"/>
      <c r="H19" s="280"/>
      <c r="I19" s="555"/>
      <c r="J19" s="553"/>
      <c r="K19" s="553"/>
      <c r="L19" s="551"/>
      <c r="M19" s="90"/>
      <c r="N19" s="85"/>
      <c r="O19" s="85" t="s">
        <v>822</v>
      </c>
      <c r="P19" s="90"/>
      <c r="Q19" s="85"/>
      <c r="R19" s="85" t="s">
        <v>822</v>
      </c>
    </row>
    <row r="20" spans="1:18" s="126" customFormat="1" ht="14.65" customHeight="1">
      <c r="A20" s="278" t="s">
        <v>832</v>
      </c>
      <c r="B20" s="66" t="str">
        <f>IF(Index!$AJ$5=1,'5.1 APM_calculation'!P20,M20)</f>
        <v>Ratio de Eficiencia</v>
      </c>
      <c r="C20" s="67" t="str">
        <f>IF(Index!$AJ$5=1,'5.1 APM_calculation'!Q20,N20)</f>
        <v>A</v>
      </c>
      <c r="D20" s="66" t="str">
        <f>IF(Index!$AJ$5=1,'5.1 APM_calculation'!R20,O20)</f>
        <v>Gastos de personal</v>
      </c>
      <c r="E20" s="100">
        <v>638225.95767999999</v>
      </c>
      <c r="F20" s="100">
        <v>594813.53177</v>
      </c>
      <c r="G20" s="146"/>
      <c r="H20" s="280"/>
      <c r="I20" s="555"/>
      <c r="J20" s="553"/>
      <c r="K20" s="553"/>
      <c r="L20" s="552"/>
      <c r="M20" s="90" t="s">
        <v>833</v>
      </c>
      <c r="N20" s="85" t="s">
        <v>801</v>
      </c>
      <c r="O20" s="90" t="s">
        <v>834</v>
      </c>
      <c r="P20" s="90" t="s">
        <v>835</v>
      </c>
      <c r="Q20" s="85" t="s">
        <v>801</v>
      </c>
      <c r="R20" s="90" t="s">
        <v>836</v>
      </c>
    </row>
    <row r="21" spans="1:18" s="126" customFormat="1" ht="14.65" customHeight="1">
      <c r="A21" s="278" t="s">
        <v>837</v>
      </c>
      <c r="B21" s="66"/>
      <c r="C21" s="67" t="str">
        <f>IF(Index!$AJ$5=1,'5.1 APM_calculation'!Q21,N21)</f>
        <v>B</v>
      </c>
      <c r="D21" s="66" t="str">
        <f>IF(Index!$AJ$5=1,'5.1 APM_calculation'!R21,O21)</f>
        <v>Gastos generales de administración</v>
      </c>
      <c r="E21" s="100">
        <v>370899.42296</v>
      </c>
      <c r="F21" s="100">
        <v>371455.58141000004</v>
      </c>
      <c r="G21" s="146"/>
      <c r="H21" s="280"/>
      <c r="I21" s="555"/>
      <c r="J21" s="280"/>
      <c r="K21" s="553"/>
      <c r="L21" s="87"/>
      <c r="M21" s="90"/>
      <c r="N21" s="85" t="s">
        <v>805</v>
      </c>
      <c r="O21" s="90" t="s">
        <v>838</v>
      </c>
      <c r="P21" s="90"/>
      <c r="Q21" s="85" t="s">
        <v>805</v>
      </c>
      <c r="R21" s="90" t="s">
        <v>839</v>
      </c>
    </row>
    <row r="22" spans="1:18" s="126" customFormat="1" ht="14.65" customHeight="1">
      <c r="A22" s="278" t="s">
        <v>840</v>
      </c>
      <c r="B22" s="66"/>
      <c r="C22" s="67" t="str">
        <f>IF(Index!$AJ$5=1,'5.1 APM_calculation'!Q22,N22)</f>
        <v>C</v>
      </c>
      <c r="D22" s="66" t="str">
        <f>IF(Index!$AJ$5=1,'5.1 APM_calculation'!R22,O22)</f>
        <v>Amortización</v>
      </c>
      <c r="E22" s="100">
        <v>90358.357329999999</v>
      </c>
      <c r="F22" s="100">
        <v>87453.199299999993</v>
      </c>
      <c r="G22" s="146"/>
      <c r="H22" s="280"/>
      <c r="I22" s="555"/>
      <c r="J22" s="280"/>
      <c r="K22" s="146"/>
      <c r="L22" s="146"/>
      <c r="M22" s="274"/>
      <c r="N22" s="85" t="s">
        <v>808</v>
      </c>
      <c r="O22" s="90" t="s">
        <v>841</v>
      </c>
      <c r="P22" s="90"/>
      <c r="Q22" s="85" t="s">
        <v>808</v>
      </c>
      <c r="R22" s="90" t="s">
        <v>842</v>
      </c>
    </row>
    <row r="23" spans="1:18" s="126" customFormat="1" ht="14.65" customHeight="1">
      <c r="A23" s="278" t="s">
        <v>843</v>
      </c>
      <c r="B23" s="66"/>
      <c r="C23" s="67" t="str">
        <f>IF(Index!$AJ$5=1,'5.1 APM_calculation'!Q23,N23)</f>
        <v>D</v>
      </c>
      <c r="D23" s="66" t="str">
        <f>IF(Index!$AJ$5=1,'5.1 APM_calculation'!R23,O23)</f>
        <v xml:space="preserve">Margen Bruto </v>
      </c>
      <c r="E23" s="100">
        <v>3046868.8652587901</v>
      </c>
      <c r="F23" s="100">
        <v>2901477.4772227099</v>
      </c>
      <c r="G23" s="146"/>
      <c r="H23" s="280"/>
      <c r="I23" s="555"/>
      <c r="J23" s="280"/>
      <c r="K23" s="146"/>
      <c r="L23" s="146"/>
      <c r="M23" s="274"/>
      <c r="N23" s="85" t="s">
        <v>811</v>
      </c>
      <c r="O23" s="90" t="s">
        <v>544</v>
      </c>
      <c r="P23" s="90"/>
      <c r="Q23" s="85" t="s">
        <v>811</v>
      </c>
      <c r="R23" s="90" t="s">
        <v>844</v>
      </c>
    </row>
    <row r="24" spans="1:18" s="126" customFormat="1" ht="14.65" customHeight="1">
      <c r="A24" s="278" t="s">
        <v>845</v>
      </c>
      <c r="B24" s="472"/>
      <c r="C24" s="473"/>
      <c r="D24" s="474" t="str">
        <f>IF(Index!$AJ$5=1,'5.1 APM_calculation'!R24,O24)</f>
        <v>(A+B+C)/D</v>
      </c>
      <c r="E24" s="479">
        <v>0.36085692774855072</v>
      </c>
      <c r="F24" s="479">
        <v>0.36316749681911076</v>
      </c>
      <c r="G24" s="146"/>
      <c r="H24" s="280"/>
      <c r="I24" s="555"/>
      <c r="J24" s="553"/>
      <c r="K24" s="146"/>
      <c r="L24" s="146"/>
      <c r="M24" s="274"/>
      <c r="N24" s="85"/>
      <c r="O24" s="85" t="s">
        <v>846</v>
      </c>
      <c r="P24" s="90"/>
      <c r="Q24" s="85"/>
      <c r="R24" s="85" t="s">
        <v>846</v>
      </c>
    </row>
    <row r="25" spans="1:18" s="126" customFormat="1" ht="14.65" customHeight="1">
      <c r="A25" s="238">
        <v>513</v>
      </c>
      <c r="B25" s="66" t="str">
        <f>IF(Index!$AJ$5=1,'5.1 APM_calculation'!P25,M25)</f>
        <v>ROE</v>
      </c>
      <c r="C25" s="67" t="str">
        <f>IF(Index!$AJ$5=1,'5.1 APM_calculation'!Q25,N25)</f>
        <v>A</v>
      </c>
      <c r="D25" s="66" t="str">
        <f>IF(Index!$AJ$5=1,'5.1 APM_calculation'!R25,O25)</f>
        <v>Resultado del periodo del los últimos 12 meses</v>
      </c>
      <c r="E25" s="97">
        <v>1089976.1025137899</v>
      </c>
      <c r="F25" s="97">
        <v>952971.35069970705</v>
      </c>
      <c r="G25" s="555"/>
      <c r="H25" s="493"/>
      <c r="I25" s="555"/>
      <c r="J25" s="280"/>
      <c r="K25" s="146"/>
      <c r="L25" s="146"/>
      <c r="M25" s="90" t="s">
        <v>847</v>
      </c>
      <c r="N25" s="85" t="s">
        <v>801</v>
      </c>
      <c r="O25" s="90" t="s">
        <v>848</v>
      </c>
      <c r="P25" s="90" t="s">
        <v>849</v>
      </c>
      <c r="Q25" s="85" t="s">
        <v>801</v>
      </c>
      <c r="R25" s="90" t="s">
        <v>850</v>
      </c>
    </row>
    <row r="26" spans="1:18" s="126" customFormat="1" ht="14.65" customHeight="1">
      <c r="A26" s="238">
        <v>514</v>
      </c>
      <c r="B26" s="66"/>
      <c r="C26" s="67" t="str">
        <f>IF(Index!$AJ$5=1,'5.1 APM_calculation'!Q26,N26)</f>
        <v>B</v>
      </c>
      <c r="D26" s="66" t="str">
        <f>IF(Index!$AJ$5=1,'5.1 APM_calculation'!R26,O26)</f>
        <v>Fondos propios medios</v>
      </c>
      <c r="E26" s="97">
        <v>5778125.2645004457</v>
      </c>
      <c r="F26" s="97">
        <v>5329277.9319088496</v>
      </c>
      <c r="G26" s="146"/>
      <c r="H26" s="493"/>
      <c r="I26" s="555"/>
      <c r="J26" s="280"/>
      <c r="K26" s="280"/>
      <c r="L26" s="146"/>
      <c r="M26" s="90"/>
      <c r="N26" s="85" t="s">
        <v>805</v>
      </c>
      <c r="O26" s="90" t="s">
        <v>851</v>
      </c>
      <c r="P26" s="90"/>
      <c r="Q26" s="85" t="s">
        <v>805</v>
      </c>
      <c r="R26" s="90" t="s">
        <v>852</v>
      </c>
    </row>
    <row r="27" spans="1:18" s="126" customFormat="1" ht="14.65" customHeight="1">
      <c r="A27" s="238">
        <v>515</v>
      </c>
      <c r="B27" s="472"/>
      <c r="C27" s="473"/>
      <c r="D27" s="474" t="str">
        <f>IF(Index!$AJ$5=1,'5.1 APM_calculation'!R27,O27)</f>
        <v>A/B</v>
      </c>
      <c r="E27" s="480">
        <v>0.1886383649745996</v>
      </c>
      <c r="F27" s="480">
        <v>0.17881809935147636</v>
      </c>
      <c r="G27" s="555"/>
      <c r="H27" s="280"/>
      <c r="I27" s="555"/>
      <c r="J27" s="280"/>
      <c r="K27" s="280"/>
      <c r="L27" s="146"/>
      <c r="M27" s="90"/>
      <c r="N27" s="85"/>
      <c r="O27" s="85" t="s">
        <v>822</v>
      </c>
      <c r="P27" s="90"/>
      <c r="Q27" s="85"/>
      <c r="R27" s="85" t="s">
        <v>822</v>
      </c>
    </row>
    <row r="28" spans="1:18" s="126" customFormat="1" ht="14.65" customHeight="1">
      <c r="A28" s="81" t="s">
        <v>853</v>
      </c>
      <c r="B28" s="66" t="str">
        <f>IF(Index!$AJ$5=1,'5.1 APM_calculation'!P28,M28)</f>
        <v>ROTE</v>
      </c>
      <c r="C28" s="67" t="str">
        <f>IF(Index!$AJ$5=1,'5.1 APM_calculation'!Q28,N28)</f>
        <v>A</v>
      </c>
      <c r="D28" s="66" t="str">
        <f>IF(Index!$AJ$5=1,'5.1 APM_calculation'!R28,O28)</f>
        <v>Resultado del periodo del los últimos 12 meses</v>
      </c>
      <c r="E28" s="97">
        <v>1089976.1025137899</v>
      </c>
      <c r="F28" s="97">
        <v>952971.35069970705</v>
      </c>
      <c r="G28" s="555"/>
      <c r="H28" s="280"/>
      <c r="I28" s="555"/>
      <c r="J28" s="555"/>
      <c r="K28" s="280"/>
      <c r="L28" s="146"/>
      <c r="M28" s="90" t="s">
        <v>854</v>
      </c>
      <c r="N28" s="85" t="s">
        <v>801</v>
      </c>
      <c r="O28" s="90" t="s">
        <v>848</v>
      </c>
      <c r="P28" s="90" t="s">
        <v>855</v>
      </c>
      <c r="Q28" s="85" t="s">
        <v>801</v>
      </c>
      <c r="R28" s="90" t="s">
        <v>850</v>
      </c>
    </row>
    <row r="29" spans="1:18" s="126" customFormat="1" ht="14.65" customHeight="1">
      <c r="A29" s="81"/>
      <c r="B29" s="66"/>
      <c r="C29" s="67" t="str">
        <f>IF(Index!$AJ$5=1,'5.1 APM_calculation'!Q29,N29)</f>
        <v>B</v>
      </c>
      <c r="D29" s="66" t="str">
        <f>IF(Index!$AJ$5=1,'5.1 APM_calculation'!R29,O29)</f>
        <v>Fondos propios medios - activos intangible medios</v>
      </c>
      <c r="E29" s="97">
        <v>5442761.1254404448</v>
      </c>
      <c r="F29" s="97">
        <v>5019541.4237596188</v>
      </c>
      <c r="G29" s="555"/>
      <c r="H29" s="280"/>
      <c r="I29" s="555"/>
      <c r="J29" s="555"/>
      <c r="K29" s="280"/>
      <c r="L29" s="146"/>
      <c r="M29" s="90"/>
      <c r="N29" s="85" t="s">
        <v>805</v>
      </c>
      <c r="O29" s="90" t="s">
        <v>856</v>
      </c>
      <c r="P29" s="90"/>
      <c r="Q29" s="85" t="s">
        <v>805</v>
      </c>
      <c r="R29" s="90" t="s">
        <v>857</v>
      </c>
    </row>
    <row r="30" spans="1:18" s="126" customFormat="1" ht="14.65" customHeight="1">
      <c r="A30" s="155"/>
      <c r="B30" s="472"/>
      <c r="C30" s="473">
        <f>IF(Index!$AJ$5=1,'5.1 APM_calculation'!Q30,N30)</f>
        <v>0</v>
      </c>
      <c r="D30" s="474" t="str">
        <f>IF(Index!$AJ$5=1,'5.1 APM_calculation'!R30,O30)</f>
        <v>A/B</v>
      </c>
      <c r="E30" s="480">
        <v>0.20026160939142551</v>
      </c>
      <c r="F30" s="480">
        <v>0.18985227339471478</v>
      </c>
      <c r="G30" s="555"/>
      <c r="H30" s="280"/>
      <c r="I30" s="280"/>
      <c r="J30" s="280"/>
      <c r="K30" s="280"/>
      <c r="L30" s="146"/>
      <c r="M30" s="90"/>
      <c r="N30" s="85"/>
      <c r="O30" s="85" t="s">
        <v>822</v>
      </c>
      <c r="P30" s="90"/>
      <c r="Q30" s="85"/>
      <c r="R30" s="85" t="s">
        <v>822</v>
      </c>
    </row>
    <row r="31" spans="1:18" s="126" customFormat="1" ht="14.65" customHeight="1">
      <c r="A31" s="81"/>
      <c r="B31" s="66" t="str">
        <f>IF(Index!$AJ$5=1,'5.1 APM_calculation'!P31,M31)</f>
        <v xml:space="preserve">BPA </v>
      </c>
      <c r="C31" s="67" t="str">
        <f>IF(Index!$AJ$5=1,'5.1 APM_calculation'!Q31,N31)</f>
        <v>A</v>
      </c>
      <c r="D31" s="66" t="str">
        <f>IF(Index!$AJ$5=1,'5.1 APM_calculation'!R31,O31)</f>
        <v>Resultado del periodo</v>
      </c>
      <c r="E31" s="97">
        <v>1089976.1025137899</v>
      </c>
      <c r="F31" s="97">
        <v>952971.35069970705</v>
      </c>
      <c r="G31" s="555"/>
      <c r="H31" s="280"/>
      <c r="I31" s="280"/>
      <c r="J31" s="280"/>
      <c r="K31" s="280"/>
      <c r="L31" s="146"/>
      <c r="M31" s="90" t="s">
        <v>858</v>
      </c>
      <c r="N31" s="85" t="s">
        <v>801</v>
      </c>
      <c r="O31" s="90" t="s">
        <v>859</v>
      </c>
      <c r="P31" s="90" t="s">
        <v>860</v>
      </c>
      <c r="Q31" s="85" t="s">
        <v>801</v>
      </c>
      <c r="R31" s="90" t="s">
        <v>517</v>
      </c>
    </row>
    <row r="32" spans="1:18" s="126" customFormat="1" ht="14.65" customHeight="1">
      <c r="A32" s="81"/>
      <c r="B32" s="66"/>
      <c r="C32" s="67" t="str">
        <f>IF(Index!$AJ$5=1,'5.1 APM_calculation'!Q32,N32)</f>
        <v>B</v>
      </c>
      <c r="D32" s="66" t="str">
        <f>IF(Index!$AJ$5=1,'5.1 APM_calculation'!R32,O32)</f>
        <v>Participaciones preferentes convertibles contingentes</v>
      </c>
      <c r="E32" s="97">
        <v>41350.451430000016</v>
      </c>
      <c r="F32" s="97">
        <v>30757.912899999996</v>
      </c>
      <c r="G32" s="555"/>
      <c r="H32" s="280"/>
      <c r="I32" s="280"/>
      <c r="J32" s="280"/>
      <c r="K32" s="280"/>
      <c r="L32" s="146"/>
      <c r="M32" s="90"/>
      <c r="N32" s="85" t="s">
        <v>805</v>
      </c>
      <c r="O32" s="90" t="s">
        <v>861</v>
      </c>
      <c r="P32" s="90"/>
      <c r="Q32" s="85" t="s">
        <v>805</v>
      </c>
      <c r="R32" s="90" t="s">
        <v>862</v>
      </c>
    </row>
    <row r="33" spans="1:18" s="126" customFormat="1" ht="14.65" customHeight="1">
      <c r="A33" s="81"/>
      <c r="B33" s="66"/>
      <c r="C33" s="67" t="str">
        <f>IF(Index!$AJ$5=1,'5.1 APM_calculation'!Q33,N33)</f>
        <v>C</v>
      </c>
      <c r="D33" s="66" t="str">
        <f>IF(Index!$AJ$5=1,'5.1 APM_calculation'!R33,O33)</f>
        <v>Nº medio de acciones en circulación a cierre del ejercicio</v>
      </c>
      <c r="E33" s="97">
        <v>898866.15453846159</v>
      </c>
      <c r="F33" s="97">
        <v>898866.15438461537</v>
      </c>
      <c r="G33" s="280"/>
      <c r="H33" s="280"/>
      <c r="I33" s="280"/>
      <c r="J33" s="280"/>
      <c r="K33" s="280"/>
      <c r="L33" s="146"/>
      <c r="M33" s="90"/>
      <c r="N33" s="85" t="s">
        <v>808</v>
      </c>
      <c r="O33" s="90" t="s">
        <v>863</v>
      </c>
      <c r="P33" s="90"/>
      <c r="Q33" s="85" t="s">
        <v>808</v>
      </c>
      <c r="R33" s="90" t="s">
        <v>864</v>
      </c>
    </row>
    <row r="34" spans="1:18" s="126" customFormat="1" ht="14.65" customHeight="1">
      <c r="A34" s="81"/>
      <c r="B34" s="66"/>
      <c r="C34" s="67" t="str">
        <f>IF(Index!$AJ$5=1,'5.1 APM_calculation'!Q34,N34)</f>
        <v>D</v>
      </c>
      <c r="D34" s="66" t="str">
        <f>IF(Index!$AJ$5=1,'5.1 APM_calculation'!R34,O34)</f>
        <v>Autocartera (miles)</v>
      </c>
      <c r="E34" s="97">
        <v>199.04823076923077</v>
      </c>
      <c r="F34" s="97">
        <v>175.34223076923078</v>
      </c>
      <c r="G34" s="280"/>
      <c r="H34" s="280"/>
      <c r="I34" s="280"/>
      <c r="J34" s="280"/>
      <c r="K34" s="280"/>
      <c r="L34" s="146"/>
      <c r="M34" s="90"/>
      <c r="N34" s="85" t="s">
        <v>811</v>
      </c>
      <c r="O34" s="90" t="s">
        <v>865</v>
      </c>
      <c r="P34" s="90"/>
      <c r="Q34" s="85" t="s">
        <v>811</v>
      </c>
      <c r="R34" s="90" t="s">
        <v>866</v>
      </c>
    </row>
    <row r="35" spans="1:18" s="126" customFormat="1" ht="14.65" customHeight="1">
      <c r="A35" s="155"/>
      <c r="B35" s="472"/>
      <c r="C35" s="473"/>
      <c r="D35" s="474" t="str">
        <f>IF(Index!$AJ$5=1,'5.1 APM_calculation'!R35,O35)</f>
        <v>(A-B)/(C-D)</v>
      </c>
      <c r="E35" s="481">
        <v>1.1668677352531844</v>
      </c>
      <c r="F35" s="481">
        <v>1.0261743252826692</v>
      </c>
      <c r="G35" s="280"/>
      <c r="H35" s="280"/>
      <c r="I35" s="280"/>
      <c r="J35" s="280"/>
      <c r="K35" s="280"/>
      <c r="L35" s="146"/>
      <c r="M35" s="90"/>
      <c r="N35" s="85"/>
      <c r="O35" s="85" t="s">
        <v>867</v>
      </c>
      <c r="P35" s="90"/>
      <c r="Q35" s="85"/>
      <c r="R35" s="85" t="s">
        <v>867</v>
      </c>
    </row>
    <row r="36" spans="1:18" s="126" customFormat="1" ht="20.45">
      <c r="A36" s="81"/>
      <c r="B36" s="66" t="str">
        <f>IF(Index!$AJ$5=1,'5.1 APM_calculation'!P36,M36)</f>
        <v xml:space="preserve">Ratio Depósitos sobre Créditos </v>
      </c>
      <c r="C36" s="67" t="str">
        <f>IF(Index!$AJ$5=1,'5.1 APM_calculation'!Q36,N36)</f>
        <v>A</v>
      </c>
      <c r="D36" s="66" t="str">
        <f>IF(Index!$AJ$5=1,'5.1 APM_calculation'!R36,O36)</f>
        <v xml:space="preserve">Recursos </v>
      </c>
      <c r="E36" s="100">
        <v>87254470</v>
      </c>
      <c r="F36" s="100">
        <v>83054272</v>
      </c>
      <c r="G36" s="280"/>
      <c r="H36" s="280"/>
      <c r="I36" s="280"/>
      <c r="J36" s="280"/>
      <c r="K36" s="280"/>
      <c r="L36" s="146"/>
      <c r="M36" s="90" t="s">
        <v>868</v>
      </c>
      <c r="N36" s="85" t="s">
        <v>801</v>
      </c>
      <c r="O36" s="90" t="s">
        <v>869</v>
      </c>
      <c r="P36" s="90" t="s">
        <v>870</v>
      </c>
      <c r="Q36" s="85" t="s">
        <v>801</v>
      </c>
      <c r="R36" s="90" t="s">
        <v>871</v>
      </c>
    </row>
    <row r="37" spans="1:18" s="126" customFormat="1" ht="14.65" customHeight="1">
      <c r="A37" s="81"/>
      <c r="B37" s="66"/>
      <c r="C37" s="67" t="str">
        <f>IF(Index!$AJ$5=1,'5.1 APM_calculation'!Q37,N37)</f>
        <v>B</v>
      </c>
      <c r="D37" s="66" t="str">
        <f>IF(Index!$AJ$5=1,'5.1 APM_calculation'!R37,O37)</f>
        <v>Cuentas de recaudación</v>
      </c>
      <c r="E37" s="100">
        <v>727425</v>
      </c>
      <c r="F37" s="100">
        <v>638598</v>
      </c>
      <c r="G37" s="280"/>
      <c r="H37" s="280"/>
      <c r="I37" s="280"/>
      <c r="J37" s="280"/>
      <c r="K37" s="280"/>
      <c r="L37" s="146"/>
      <c r="M37" s="90"/>
      <c r="N37" s="85" t="s">
        <v>805</v>
      </c>
      <c r="O37" s="90" t="s">
        <v>872</v>
      </c>
      <c r="P37" s="90"/>
      <c r="Q37" s="85" t="s">
        <v>805</v>
      </c>
      <c r="R37" s="90" t="s">
        <v>873</v>
      </c>
    </row>
    <row r="38" spans="1:18" s="126" customFormat="1" ht="14.65" customHeight="1">
      <c r="A38" s="81"/>
      <c r="B38" s="604"/>
      <c r="C38" s="98" t="str">
        <f>IF(Index!$AJ$5=1,'5.1 APM_calculation'!Q38,N38)</f>
        <v>C</v>
      </c>
      <c r="D38" s="66" t="str">
        <f>IF(Index!$AJ$5=1,'5.1 APM_calculation'!R38,O38)</f>
        <v>Inversión</v>
      </c>
      <c r="E38" s="100">
        <v>83424917</v>
      </c>
      <c r="F38" s="100">
        <v>79348721</v>
      </c>
      <c r="G38" s="280"/>
      <c r="H38" s="280"/>
      <c r="I38" s="280"/>
      <c r="J38" s="280"/>
      <c r="K38" s="280"/>
      <c r="L38" s="146"/>
      <c r="M38" s="86"/>
      <c r="N38" s="85" t="s">
        <v>808</v>
      </c>
      <c r="O38" s="90" t="s">
        <v>874</v>
      </c>
      <c r="P38" s="86"/>
      <c r="Q38" s="85" t="s">
        <v>808</v>
      </c>
      <c r="R38" s="90" t="s">
        <v>875</v>
      </c>
    </row>
    <row r="39" spans="1:18" s="126" customFormat="1" ht="14.65" customHeight="1">
      <c r="A39" s="81"/>
      <c r="B39" s="604"/>
      <c r="C39" s="98" t="str">
        <f>IF(Index!$AJ$5=1,'5.1 APM_calculation'!Q39,N39)</f>
        <v>D</v>
      </c>
      <c r="D39" s="66" t="str">
        <f>IF(Index!$AJ$5=1,'5.1 APM_calculation'!R39,O39)</f>
        <v>Titulizaciones</v>
      </c>
      <c r="E39" s="100">
        <v>43873</v>
      </c>
      <c r="F39" s="100">
        <v>85059</v>
      </c>
      <c r="G39" s="280"/>
      <c r="H39" s="280"/>
      <c r="I39" s="280"/>
      <c r="J39" s="280"/>
      <c r="K39" s="280"/>
      <c r="L39" s="146"/>
      <c r="M39" s="86"/>
      <c r="N39" s="91" t="s">
        <v>811</v>
      </c>
      <c r="O39" s="90" t="s">
        <v>876</v>
      </c>
      <c r="P39" s="86"/>
      <c r="Q39" s="91" t="s">
        <v>811</v>
      </c>
      <c r="R39" s="90" t="s">
        <v>877</v>
      </c>
    </row>
    <row r="40" spans="1:18" s="126" customFormat="1" ht="14.65" customHeight="1">
      <c r="A40" s="81"/>
      <c r="B40" s="482"/>
      <c r="C40" s="474"/>
      <c r="D40" s="474" t="str">
        <f>IF(Index!$AJ$5=1,'5.1 APM_calculation'!R40,O40)</f>
        <v>(A+B)/(C-D)</v>
      </c>
      <c r="E40" s="479">
        <v>1.055178620694651</v>
      </c>
      <c r="F40" s="479">
        <v>1.0558794268172975</v>
      </c>
      <c r="G40" s="280"/>
      <c r="H40" s="280"/>
      <c r="I40" s="280"/>
      <c r="J40" s="280"/>
      <c r="K40" s="280"/>
      <c r="L40" s="146"/>
      <c r="M40" s="90"/>
      <c r="N40" s="85"/>
      <c r="O40" s="85" t="s">
        <v>867</v>
      </c>
      <c r="P40" s="90"/>
      <c r="Q40" s="85"/>
      <c r="R40" s="85" t="s">
        <v>878</v>
      </c>
    </row>
    <row r="41" spans="1:18" s="126" customFormat="1" ht="20.45">
      <c r="A41" s="81"/>
      <c r="B41" s="66" t="str">
        <f>IF(Index!$AJ$5=1,'5.1 APM_calculation'!P41,M41)</f>
        <v>Ratio Créditos sobre Depósitos</v>
      </c>
      <c r="C41" s="67" t="str">
        <f>IF(Index!$AJ$5=1,'5.1 APM_calculation'!Q41,N41)</f>
        <v>A</v>
      </c>
      <c r="D41" s="66" t="str">
        <f>IF(Index!$AJ$5=1,'5.1 APM_calculation'!R41,O41)</f>
        <v>Inversión</v>
      </c>
      <c r="E41" s="100">
        <v>83424917</v>
      </c>
      <c r="F41" s="100">
        <v>79348721</v>
      </c>
      <c r="G41" s="280"/>
      <c r="H41" s="280"/>
      <c r="I41" s="280"/>
      <c r="J41" s="280"/>
      <c r="K41" s="280"/>
      <c r="L41" s="146"/>
      <c r="M41" s="90" t="s">
        <v>879</v>
      </c>
      <c r="N41" s="85" t="s">
        <v>801</v>
      </c>
      <c r="O41" s="90" t="s">
        <v>874</v>
      </c>
      <c r="P41" s="90" t="s">
        <v>880</v>
      </c>
      <c r="Q41" s="85" t="s">
        <v>801</v>
      </c>
      <c r="R41" s="90" t="s">
        <v>875</v>
      </c>
    </row>
    <row r="42" spans="1:18" s="126" customFormat="1" ht="14.65" customHeight="1">
      <c r="A42" s="81"/>
      <c r="B42" s="604"/>
      <c r="C42" s="98" t="str">
        <f>IF(Index!$AJ$5=1,'5.1 APM_calculation'!Q42,N42)</f>
        <v>B</v>
      </c>
      <c r="D42" s="66" t="str">
        <f>IF(Index!$AJ$5=1,'5.1 APM_calculation'!R42,O42)</f>
        <v>Titulizaciones</v>
      </c>
      <c r="E42" s="100">
        <v>43873</v>
      </c>
      <c r="F42" s="100">
        <v>85059</v>
      </c>
      <c r="G42" s="280"/>
      <c r="H42" s="280"/>
      <c r="I42" s="280"/>
      <c r="J42" s="280"/>
      <c r="K42" s="280"/>
      <c r="L42" s="146"/>
      <c r="M42" s="86"/>
      <c r="N42" s="91" t="s">
        <v>805</v>
      </c>
      <c r="O42" s="90" t="s">
        <v>876</v>
      </c>
      <c r="P42" s="86"/>
      <c r="Q42" s="91" t="s">
        <v>805</v>
      </c>
      <c r="R42" s="90" t="s">
        <v>877</v>
      </c>
    </row>
    <row r="43" spans="1:18" s="126" customFormat="1" ht="14.65" customHeight="1">
      <c r="A43" s="81"/>
      <c r="B43" s="604"/>
      <c r="C43" s="98" t="str">
        <f>IF(Index!$AJ$5=1,'5.1 APM_calculation'!Q43,N43)</f>
        <v>C</v>
      </c>
      <c r="D43" s="66" t="str">
        <f>IF(Index!$AJ$5=1,'5.1 APM_calculation'!R43,O43)</f>
        <v xml:space="preserve">Recursos </v>
      </c>
      <c r="E43" s="100">
        <v>87254470</v>
      </c>
      <c r="F43" s="100">
        <v>83054272</v>
      </c>
      <c r="G43" s="280"/>
      <c r="H43" s="280"/>
      <c r="I43" s="280"/>
      <c r="J43" s="280"/>
      <c r="K43" s="280"/>
      <c r="L43" s="146"/>
      <c r="M43" s="86"/>
      <c r="N43" s="91" t="s">
        <v>808</v>
      </c>
      <c r="O43" s="90" t="s">
        <v>881</v>
      </c>
      <c r="P43" s="86"/>
      <c r="Q43" s="91" t="s">
        <v>808</v>
      </c>
      <c r="R43" s="90" t="s">
        <v>871</v>
      </c>
    </row>
    <row r="44" spans="1:18" s="126" customFormat="1" ht="14.65" customHeight="1">
      <c r="A44" s="81"/>
      <c r="B44" s="604"/>
      <c r="C44" s="98" t="str">
        <f>IF(Index!$AJ$5=1,'5.1 APM_calculation'!Q44,N44)</f>
        <v>D</v>
      </c>
      <c r="D44" s="66" t="str">
        <f>IF(Index!$AJ$5=1,'5.1 APM_calculation'!R44,O44)</f>
        <v>Cuentas de recaudación</v>
      </c>
      <c r="E44" s="100">
        <v>727425</v>
      </c>
      <c r="F44" s="100">
        <v>638598</v>
      </c>
      <c r="G44" s="280"/>
      <c r="H44" s="280"/>
      <c r="I44" s="280"/>
      <c r="J44" s="280"/>
      <c r="K44" s="280"/>
      <c r="L44" s="146"/>
      <c r="M44" s="86"/>
      <c r="N44" s="91" t="s">
        <v>811</v>
      </c>
      <c r="O44" s="90" t="s">
        <v>872</v>
      </c>
      <c r="P44" s="86"/>
      <c r="Q44" s="91" t="s">
        <v>811</v>
      </c>
      <c r="R44" s="90" t="s">
        <v>873</v>
      </c>
    </row>
    <row r="45" spans="1:18" s="126" customFormat="1" ht="14.65" customHeight="1">
      <c r="A45" s="81"/>
      <c r="B45" s="482"/>
      <c r="C45" s="474"/>
      <c r="D45" s="474" t="str">
        <f>IF(Index!$AJ$5=1,'5.1 APM_calculation'!R45,O45)</f>
        <v>(A-B)/(C+D)</v>
      </c>
      <c r="E45" s="479">
        <v>0.9477068435500281</v>
      </c>
      <c r="F45" s="479">
        <v>0.9470778335119826</v>
      </c>
      <c r="G45" s="280"/>
      <c r="H45" s="280"/>
      <c r="I45" s="280"/>
      <c r="J45" s="280"/>
      <c r="K45" s="280"/>
      <c r="L45" s="146"/>
      <c r="M45" s="90"/>
      <c r="N45" s="85"/>
      <c r="O45" s="85" t="s">
        <v>867</v>
      </c>
      <c r="P45" s="90"/>
      <c r="Q45" s="85"/>
      <c r="R45" s="85" t="s">
        <v>882</v>
      </c>
    </row>
    <row r="46" spans="1:18" s="126" customFormat="1" ht="14.65" customHeight="1">
      <c r="A46" s="81"/>
      <c r="B46" s="66" t="str">
        <f>IF(Index!$AJ$5=1,'5.1 APM_calculation'!P46,M46)</f>
        <v xml:space="preserve">Gap Comercial </v>
      </c>
      <c r="C46" s="67" t="str">
        <f>IF(Index!$AJ$5=1,'5.1 APM_calculation'!Q46,N46)</f>
        <v>A</v>
      </c>
      <c r="D46" s="66" t="str">
        <f>IF(Index!$AJ$5=1,'5.1 APM_calculation'!R46,O46)</f>
        <v>Inversión crediticia en clientes</v>
      </c>
      <c r="E46" s="97">
        <v>83424917</v>
      </c>
      <c r="F46" s="97">
        <v>79348721</v>
      </c>
      <c r="G46" s="280"/>
      <c r="H46" s="280"/>
      <c r="I46" s="280"/>
      <c r="J46" s="280"/>
      <c r="K46" s="280"/>
      <c r="L46" s="146"/>
      <c r="M46" s="90" t="s">
        <v>883</v>
      </c>
      <c r="N46" s="85" t="s">
        <v>801</v>
      </c>
      <c r="O46" s="90" t="s">
        <v>884</v>
      </c>
      <c r="P46" s="90" t="s">
        <v>885</v>
      </c>
      <c r="Q46" s="85" t="s">
        <v>801</v>
      </c>
      <c r="R46" s="90" t="s">
        <v>886</v>
      </c>
    </row>
    <row r="47" spans="1:18" s="126" customFormat="1" ht="14.65" customHeight="1">
      <c r="A47" s="81"/>
      <c r="B47" s="66"/>
      <c r="C47" s="67" t="str">
        <f>IF(Index!$AJ$5=1,'5.1 APM_calculation'!Q47,N47)</f>
        <v>B</v>
      </c>
      <c r="D47" s="66" t="str">
        <f>IF(Index!$AJ$5=1,'5.1 APM_calculation'!R47,O47)</f>
        <v>Recursos de clientes</v>
      </c>
      <c r="E47" s="97">
        <v>87254470</v>
      </c>
      <c r="F47" s="97">
        <v>83054272</v>
      </c>
      <c r="G47" s="280"/>
      <c r="H47" s="280"/>
      <c r="I47" s="280"/>
      <c r="J47" s="280"/>
      <c r="K47" s="280"/>
      <c r="L47" s="146"/>
      <c r="M47" s="90"/>
      <c r="N47" s="85" t="s">
        <v>805</v>
      </c>
      <c r="O47" s="90" t="s">
        <v>881</v>
      </c>
      <c r="P47" s="90"/>
      <c r="Q47" s="85" t="s">
        <v>805</v>
      </c>
      <c r="R47" s="90" t="s">
        <v>887</v>
      </c>
    </row>
    <row r="48" spans="1:18" s="126" customFormat="1" ht="14.65" customHeight="1">
      <c r="A48" s="81"/>
      <c r="B48" s="482"/>
      <c r="C48" s="474"/>
      <c r="D48" s="474" t="str">
        <f>IF(Index!$AJ$5=1,'5.1 APM_calculation'!R48,O48)</f>
        <v>A-B</v>
      </c>
      <c r="E48" s="483">
        <v>-3829553</v>
      </c>
      <c r="F48" s="483">
        <v>-3705551</v>
      </c>
      <c r="G48" s="280"/>
      <c r="H48" s="280"/>
      <c r="I48" s="280"/>
      <c r="J48" s="280"/>
      <c r="K48" s="280"/>
      <c r="L48" s="146"/>
      <c r="M48" s="90"/>
      <c r="N48" s="85"/>
      <c r="O48" s="85" t="s">
        <v>888</v>
      </c>
      <c r="P48" s="90"/>
      <c r="Q48" s="85"/>
      <c r="R48" s="85" t="s">
        <v>888</v>
      </c>
    </row>
    <row r="49" spans="1:18" s="126" customFormat="1" ht="14.65" customHeight="1">
      <c r="A49" s="81"/>
      <c r="B49" s="66" t="str">
        <f>IF(Index!$AJ$5=1,'5.1 APM_calculation'!P49,M49)</f>
        <v>Gap de Liquidez</v>
      </c>
      <c r="C49" s="67" t="str">
        <f>IF(Index!$AJ$5=1,'5.1 APM_calculation'!Q49,N49)</f>
        <v>A</v>
      </c>
      <c r="D49" s="66" t="str">
        <f>IF(Index!$AJ$5=1,'5.1 APM_calculation'!R49,O49)</f>
        <v>Gap comercial</v>
      </c>
      <c r="E49" s="97">
        <v>-3829553</v>
      </c>
      <c r="F49" s="97">
        <v>-3705551</v>
      </c>
      <c r="G49" s="280"/>
      <c r="H49" s="280"/>
      <c r="I49" s="280"/>
      <c r="J49" s="280"/>
      <c r="K49" s="280"/>
      <c r="L49" s="146"/>
      <c r="M49" s="90" t="s">
        <v>889</v>
      </c>
      <c r="N49" s="85" t="s">
        <v>801</v>
      </c>
      <c r="O49" s="90" t="s">
        <v>883</v>
      </c>
      <c r="P49" s="90" t="s">
        <v>890</v>
      </c>
      <c r="Q49" s="85" t="s">
        <v>801</v>
      </c>
      <c r="R49" s="90" t="s">
        <v>891</v>
      </c>
    </row>
    <row r="50" spans="1:18" s="126" customFormat="1" ht="14.65" customHeight="1">
      <c r="A50" s="81"/>
      <c r="B50" s="66"/>
      <c r="C50" s="67" t="str">
        <f>IF(Index!$AJ$5=1,'5.1 APM_calculation'!Q50,N50)</f>
        <v>B</v>
      </c>
      <c r="D50" s="66" t="str">
        <f>IF(Index!$AJ$5=1,'5.1 APM_calculation'!R50,O50)</f>
        <v>Otros activos</v>
      </c>
      <c r="E50" s="97">
        <v>-727425</v>
      </c>
      <c r="F50" s="97">
        <v>-638598</v>
      </c>
      <c r="G50" s="280"/>
      <c r="H50" s="280"/>
      <c r="I50" s="280"/>
      <c r="J50" s="280"/>
      <c r="K50" s="280"/>
      <c r="L50" s="146"/>
      <c r="M50" s="90"/>
      <c r="N50" s="85" t="s">
        <v>805</v>
      </c>
      <c r="O50" s="90" t="s">
        <v>666</v>
      </c>
      <c r="P50" s="90"/>
      <c r="Q50" s="85" t="s">
        <v>805</v>
      </c>
      <c r="R50" s="90" t="s">
        <v>667</v>
      </c>
    </row>
    <row r="51" spans="1:18" s="126" customFormat="1" ht="14.65" customHeight="1">
      <c r="A51" s="81"/>
      <c r="B51" s="66"/>
      <c r="C51" s="67" t="str">
        <f>IF(Index!$AJ$5=1,'5.1 APM_calculation'!Q51,N51)</f>
        <v>C</v>
      </c>
      <c r="D51" s="66" t="str">
        <f>IF(Index!$AJ$5=1,'5.1 APM_calculation'!R51,O51)</f>
        <v>Otros pasivos</v>
      </c>
      <c r="E51" s="97">
        <v>-493611</v>
      </c>
      <c r="F51" s="97">
        <v>-458097</v>
      </c>
      <c r="G51" s="280"/>
      <c r="H51" s="280"/>
      <c r="I51" s="280"/>
      <c r="J51" s="280"/>
      <c r="K51" s="280"/>
      <c r="L51" s="146"/>
      <c r="M51" s="90"/>
      <c r="N51" s="85" t="s">
        <v>808</v>
      </c>
      <c r="O51" s="90" t="s">
        <v>686</v>
      </c>
      <c r="P51" s="90"/>
      <c r="Q51" s="85" t="s">
        <v>808</v>
      </c>
      <c r="R51" s="90" t="s">
        <v>687</v>
      </c>
    </row>
    <row r="52" spans="1:18" s="126" customFormat="1" ht="14.65" customHeight="1">
      <c r="A52" s="81"/>
      <c r="B52" s="482"/>
      <c r="C52" s="474"/>
      <c r="D52" s="474" t="str">
        <f>IF(Index!$AJ$5=1,'5.1 APM_calculation'!R52,O52)</f>
        <v xml:space="preserve">A+B+C              </v>
      </c>
      <c r="E52" s="483">
        <v>-5050589</v>
      </c>
      <c r="F52" s="483">
        <v>-4802246</v>
      </c>
      <c r="G52" s="280"/>
      <c r="H52" s="280"/>
      <c r="I52" s="280"/>
      <c r="J52" s="280"/>
      <c r="K52" s="280"/>
      <c r="L52" s="146"/>
      <c r="M52" s="90"/>
      <c r="N52" s="85"/>
      <c r="O52" s="90" t="s">
        <v>892</v>
      </c>
      <c r="P52" s="90"/>
      <c r="Q52" s="85"/>
      <c r="R52" s="85" t="s">
        <v>892</v>
      </c>
    </row>
    <row r="53" spans="1:18" s="126" customFormat="1">
      <c r="A53" s="81"/>
      <c r="B53" s="66" t="str">
        <f>IF(Index!$AJ$5=1,'5.1 APM_calculation'!P53,M53)</f>
        <v>Volúmenes gestionados de clientes</v>
      </c>
      <c r="C53" s="67" t="str">
        <f>IF(Index!$AJ$5=1,'5.1 APM_calculation'!Q53,N53)</f>
        <v>A</v>
      </c>
      <c r="D53" s="66" t="str">
        <f>IF(Index!$AJ$5=1,'5.1 APM_calculation'!R53,O53)</f>
        <v xml:space="preserve"> Inversión crediticia</v>
      </c>
      <c r="E53" s="97">
        <v>84081028.739630014</v>
      </c>
      <c r="F53" s="97">
        <v>80097229.393520087</v>
      </c>
      <c r="G53" s="280"/>
      <c r="H53" s="280"/>
      <c r="I53" s="280"/>
      <c r="J53" s="280"/>
      <c r="K53" s="280"/>
      <c r="L53" s="146"/>
      <c r="M53" s="90" t="s">
        <v>168</v>
      </c>
      <c r="N53" s="85" t="s">
        <v>801</v>
      </c>
      <c r="O53" s="92" t="s">
        <v>893</v>
      </c>
      <c r="P53" s="90" t="s">
        <v>169</v>
      </c>
      <c r="Q53" s="85" t="s">
        <v>801</v>
      </c>
      <c r="R53" s="92" t="s">
        <v>894</v>
      </c>
    </row>
    <row r="54" spans="1:18" s="126" customFormat="1" ht="13.15" customHeight="1">
      <c r="A54" s="81"/>
      <c r="B54" s="66"/>
      <c r="C54" s="67" t="str">
        <f>IF(Index!$AJ$5=1,'5.1 APM_calculation'!Q54,N54)</f>
        <v>B</v>
      </c>
      <c r="D54" s="66" t="str">
        <f>IF(Index!$AJ$5=1,'5.1 APM_calculation'!R54,O54)</f>
        <v>Recursos minoristas</v>
      </c>
      <c r="E54" s="97">
        <v>88059363.794799671</v>
      </c>
      <c r="F54" s="97">
        <v>83023269.943009704</v>
      </c>
      <c r="G54" s="280"/>
      <c r="H54" s="280"/>
      <c r="I54" s="280"/>
      <c r="J54" s="280"/>
      <c r="K54" s="280"/>
      <c r="L54" s="146"/>
      <c r="M54" s="81"/>
      <c r="N54" s="85" t="s">
        <v>805</v>
      </c>
      <c r="O54" s="92" t="s">
        <v>895</v>
      </c>
      <c r="P54" s="81"/>
      <c r="Q54" s="85" t="s">
        <v>805</v>
      </c>
      <c r="R54" s="92" t="s">
        <v>896</v>
      </c>
    </row>
    <row r="55" spans="1:18" s="126" customFormat="1" ht="13.15" customHeight="1">
      <c r="A55" s="81"/>
      <c r="B55" s="66"/>
      <c r="C55" s="67" t="str">
        <f>IF(Index!$AJ$5=1,'5.1 APM_calculation'!Q55,N55)</f>
        <v>C</v>
      </c>
      <c r="D55" s="66" t="str">
        <f>IF(Index!$AJ$5=1,'5.1 APM_calculation'!R55,O55)</f>
        <v>Recursos fuera de balance</v>
      </c>
      <c r="E55" s="97">
        <v>68512455.255210578</v>
      </c>
      <c r="F55" s="97">
        <v>57685672.900171034</v>
      </c>
      <c r="G55" s="280"/>
      <c r="H55" s="280"/>
      <c r="I55" s="280"/>
      <c r="J55" s="280"/>
      <c r="K55" s="280"/>
      <c r="L55" s="146"/>
      <c r="M55" s="81"/>
      <c r="N55" s="85" t="s">
        <v>808</v>
      </c>
      <c r="O55" s="92" t="s">
        <v>897</v>
      </c>
      <c r="P55" s="81"/>
      <c r="Q55" s="85" t="s">
        <v>808</v>
      </c>
      <c r="R55" s="92" t="s">
        <v>898</v>
      </c>
    </row>
    <row r="56" spans="1:18" s="126" customFormat="1">
      <c r="A56" s="81"/>
      <c r="B56" s="482"/>
      <c r="C56" s="474"/>
      <c r="D56" s="474" t="str">
        <f>IF(Index!$AJ$5=1,'5.1 APM_calculation'!R56,O56)</f>
        <v xml:space="preserve">A+B+C              </v>
      </c>
      <c r="E56" s="483">
        <v>240652847.78964025</v>
      </c>
      <c r="F56" s="483">
        <v>220806172.23670083</v>
      </c>
      <c r="G56" s="280"/>
      <c r="H56" s="280"/>
      <c r="I56" s="280"/>
      <c r="J56" s="280"/>
      <c r="K56" s="280"/>
      <c r="L56" s="146"/>
      <c r="M56" s="81"/>
      <c r="N56" s="281"/>
      <c r="O56" s="90" t="s">
        <v>892</v>
      </c>
      <c r="P56" s="81"/>
      <c r="Q56" s="281"/>
      <c r="R56" s="90" t="s">
        <v>892</v>
      </c>
    </row>
    <row r="57" spans="1:18" s="126" customFormat="1">
      <c r="A57" s="81"/>
      <c r="B57" s="66" t="str">
        <f>IF(Index!$AJ$5=1,'5.1 APM_calculation'!P57,M57)</f>
        <v xml:space="preserve">Rentabilidad por dividendo </v>
      </c>
      <c r="C57" s="67" t="str">
        <f>IF(Index!$AJ$5=1,'5.1 APM_calculation'!Q57,N57)</f>
        <v>A</v>
      </c>
      <c r="D57" s="66" t="str">
        <f>IF(Index!$AJ$5=1,'5.1 APM_calculation'!R57,O57)</f>
        <v>Dividendo por acción últimos 12 meses</v>
      </c>
      <c r="E57" s="546">
        <v>0.57498174999999996</v>
      </c>
      <c r="F57" s="546">
        <v>0.51448236000000003</v>
      </c>
      <c r="G57" s="280"/>
      <c r="H57" s="280"/>
      <c r="I57" s="280"/>
      <c r="J57" s="280"/>
      <c r="K57" s="280"/>
      <c r="L57" s="146"/>
      <c r="M57" s="548" t="s">
        <v>899</v>
      </c>
      <c r="N57" s="85" t="s">
        <v>801</v>
      </c>
      <c r="O57" s="92" t="s">
        <v>753</v>
      </c>
      <c r="P57" s="90" t="s">
        <v>900</v>
      </c>
      <c r="Q57" s="85" t="s">
        <v>801</v>
      </c>
      <c r="R57" s="283" t="s">
        <v>901</v>
      </c>
    </row>
    <row r="58" spans="1:18" s="126" customFormat="1">
      <c r="A58" s="81"/>
      <c r="B58" s="66"/>
      <c r="C58" s="67" t="str">
        <f>IF(Index!$AJ$5=1,'5.1 APM_calculation'!Q58,N58)</f>
        <v>B</v>
      </c>
      <c r="D58" s="66" t="str">
        <f>IF(Index!$AJ$5=1,'5.1 APM_calculation'!R58,O58)</f>
        <v>Cotización última desde 1 de enero</v>
      </c>
      <c r="E58" s="545">
        <v>14.154999999999999</v>
      </c>
      <c r="F58" s="545">
        <v>7.64</v>
      </c>
      <c r="G58" s="280"/>
      <c r="H58" s="492"/>
      <c r="I58" s="280"/>
      <c r="J58" s="280"/>
      <c r="K58" s="280"/>
      <c r="L58" s="146"/>
      <c r="M58" s="81"/>
      <c r="N58" s="85" t="s">
        <v>805</v>
      </c>
      <c r="O58" s="283" t="s">
        <v>765</v>
      </c>
      <c r="P58" s="81"/>
      <c r="Q58" s="85" t="s">
        <v>805</v>
      </c>
      <c r="R58" s="92" t="s">
        <v>766</v>
      </c>
    </row>
    <row r="59" spans="1:18" s="126" customFormat="1">
      <c r="A59" s="81"/>
      <c r="B59" s="476"/>
      <c r="C59" s="477"/>
      <c r="D59" s="478" t="str">
        <f>IF(Index!$AJ$5=1,'5.1 APM_calculation'!R59,O59)</f>
        <v>A/B</v>
      </c>
      <c r="E59" s="479">
        <v>4.0620399152243025E-2</v>
      </c>
      <c r="F59" s="479">
        <v>6.7340623036649228E-2</v>
      </c>
      <c r="G59" s="280"/>
      <c r="H59" s="492"/>
      <c r="I59" s="280"/>
      <c r="J59" s="280"/>
      <c r="K59" s="280"/>
      <c r="L59" s="146"/>
      <c r="M59" s="81"/>
      <c r="N59" s="281"/>
      <c r="O59" s="85" t="s">
        <v>822</v>
      </c>
      <c r="P59" s="81"/>
      <c r="Q59" s="281"/>
      <c r="R59" s="85" t="s">
        <v>822</v>
      </c>
    </row>
    <row r="60" spans="1:18" ht="13.9">
      <c r="A60" s="64"/>
      <c r="B60" s="664"/>
      <c r="C60" s="664"/>
      <c r="D60" s="664"/>
      <c r="E60" s="19"/>
      <c r="F60" s="19"/>
      <c r="G60" s="84"/>
      <c r="H60" s="556"/>
      <c r="I60" s="84"/>
      <c r="J60" s="84"/>
      <c r="K60" s="84"/>
      <c r="M60" s="64"/>
      <c r="N60" s="88"/>
      <c r="O60" s="92"/>
      <c r="P60" s="64"/>
      <c r="Q60" s="88"/>
      <c r="R60" s="92"/>
    </row>
    <row r="61" spans="1:18" ht="13.9">
      <c r="A61" s="64"/>
      <c r="B61" s="64"/>
      <c r="C61" s="64"/>
      <c r="D61" s="664"/>
      <c r="E61" s="19"/>
      <c r="F61" s="19"/>
      <c r="G61" s="84"/>
      <c r="H61" s="556"/>
      <c r="I61" s="84"/>
      <c r="J61" s="84"/>
      <c r="K61" s="84"/>
      <c r="M61" s="64"/>
      <c r="N61" s="88"/>
      <c r="O61" s="92"/>
      <c r="P61" s="64"/>
      <c r="Q61" s="88"/>
      <c r="R61" s="92"/>
    </row>
    <row r="62" spans="1:18" ht="13.9">
      <c r="A62" s="64"/>
      <c r="B62" s="64"/>
      <c r="C62" s="64"/>
      <c r="D62" s="664"/>
      <c r="E62" s="19"/>
      <c r="F62" s="19"/>
      <c r="G62" s="84"/>
      <c r="H62" s="556"/>
      <c r="I62" s="84"/>
      <c r="J62" s="84"/>
      <c r="K62" s="84"/>
      <c r="M62" s="64"/>
      <c r="N62" s="88"/>
      <c r="O62" s="92"/>
      <c r="P62" s="64"/>
      <c r="Q62" s="88"/>
      <c r="R62" s="92"/>
    </row>
    <row r="63" spans="1:18">
      <c r="B63" s="62"/>
      <c r="C63" s="62"/>
    </row>
    <row r="64" spans="1:18">
      <c r="B64" s="62"/>
      <c r="C64" s="62"/>
    </row>
    <row r="65" spans="2:3">
      <c r="B65" s="62"/>
      <c r="C65" s="62"/>
    </row>
    <row r="66" spans="2:3">
      <c r="B66" s="62"/>
      <c r="C66" s="62"/>
    </row>
    <row r="67" spans="2:3">
      <c r="B67" s="62"/>
      <c r="C67" s="62"/>
    </row>
    <row r="68" spans="2:3" ht="15.6">
      <c r="B68" s="538"/>
      <c r="C68" s="18"/>
    </row>
    <row r="69" spans="2:3">
      <c r="C69" s="18"/>
    </row>
    <row r="70" spans="2:3">
      <c r="C70" s="18"/>
    </row>
    <row r="71" spans="2:3">
      <c r="C71" s="18"/>
    </row>
  </sheetData>
  <mergeCells count="6">
    <mergeCell ref="B4:F4"/>
    <mergeCell ref="B5:F5"/>
    <mergeCell ref="P4:R4"/>
    <mergeCell ref="P5:R5"/>
    <mergeCell ref="M4:O4"/>
    <mergeCell ref="M5:O5"/>
  </mergeCells>
  <pageMargins left="0.25" right="0.25" top="0.75" bottom="0.75" header="0.3" footer="0.3"/>
  <pageSetup scale="67" orientation="portrait" r:id="rId1"/>
  <customProperties>
    <customPr name="SheetOptions" r:id="rId2"/>
  </customProperties>
  <drawing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A94100-A2EA-4114-8BAD-16C27BDB5A1E}">
  <sheetPr>
    <pageSetUpPr fitToPage="1"/>
  </sheetPr>
  <dimension ref="B1:S98"/>
  <sheetViews>
    <sheetView showRuler="0" zoomScaleNormal="100" workbookViewId="0">
      <selection activeCell="A2" sqref="A2"/>
    </sheetView>
  </sheetViews>
  <sheetFormatPr defaultColWidth="13.7109375" defaultRowHeight="14.45"/>
  <cols>
    <col min="1" max="1" width="4.42578125" style="65" customWidth="1"/>
    <col min="2" max="2" width="29.28515625" style="65" customWidth="1"/>
    <col min="3" max="3" width="43.7109375" style="65" customWidth="1"/>
    <col min="4" max="4" width="58.28515625" style="65" customWidth="1"/>
    <col min="5" max="5" width="6.5703125" style="65" customWidth="1"/>
    <col min="6" max="6" width="75.42578125" style="65" customWidth="1"/>
    <col min="7" max="10" width="13.7109375" style="65"/>
    <col min="11" max="11" width="26" style="528" bestFit="1" customWidth="1"/>
    <col min="12" max="12" width="77.7109375" style="528" customWidth="1"/>
    <col min="13" max="13" width="58.28515625" style="528" customWidth="1"/>
    <col min="14" max="14" width="31" style="528" customWidth="1"/>
    <col min="15" max="15" width="66.7109375" style="528" bestFit="1" customWidth="1"/>
    <col min="16" max="16" width="74.28515625" style="528" customWidth="1"/>
    <col min="17" max="19" width="13.7109375" style="528"/>
    <col min="20" max="16384" width="13.7109375" style="65"/>
  </cols>
  <sheetData>
    <row r="1" spans="2:19" ht="18.399999999999999" customHeight="1"/>
    <row r="2" spans="2:19" ht="53.25" customHeight="1">
      <c r="B2" s="46" t="str">
        <f>IF(Index!$AJ$5=1,'5.2 APM_definition'!N2,K2)</f>
        <v xml:space="preserve">5.2 DEFINICIONES </v>
      </c>
      <c r="K2" s="529" t="s">
        <v>902</v>
      </c>
      <c r="N2" s="529" t="s">
        <v>903</v>
      </c>
    </row>
    <row r="3" spans="2:19" s="275" customFormat="1" ht="16.899999999999999" customHeight="1">
      <c r="K3" s="530"/>
      <c r="L3" s="530"/>
      <c r="M3" s="530"/>
      <c r="N3" s="530"/>
      <c r="O3" s="530"/>
      <c r="P3" s="530"/>
      <c r="Q3" s="530"/>
      <c r="R3" s="530"/>
      <c r="S3" s="530"/>
    </row>
    <row r="4" spans="2:19" s="275" customFormat="1" ht="27.75" customHeight="1">
      <c r="B4" s="685" t="str">
        <f>IF(Index!$AJ$5=1,'5.2 APM_definition'!N4,K4)</f>
        <v xml:space="preserve">Las Directrices de la European Securities and Markets Authority (ESMA) definen las MAR como una medida del rendimiento financiero pasado o futuro, de la situación financiera o de los flujos de efectivo, que no está definida o detallada en el marco normativo de la información financiera aplicable. </v>
      </c>
      <c r="C4" s="685">
        <f>IF(Index!$AJ$5=1,'5.2 APM_definition'!O4,L4)</f>
        <v>0</v>
      </c>
      <c r="D4" s="685">
        <f>IF(Index!$AJ$5=1,'5.2 APM_definition'!P4,M4)</f>
        <v>0</v>
      </c>
      <c r="E4" s="69"/>
      <c r="F4" s="236"/>
      <c r="K4" s="688" t="s">
        <v>794</v>
      </c>
      <c r="L4" s="688"/>
      <c r="M4" s="688"/>
      <c r="N4" s="688" t="s">
        <v>904</v>
      </c>
      <c r="O4" s="688"/>
      <c r="P4" s="688"/>
      <c r="Q4" s="530"/>
      <c r="R4" s="530"/>
      <c r="S4" s="530"/>
    </row>
    <row r="5" spans="2:19" s="275" customFormat="1" ht="29.25" customHeight="1">
      <c r="B5" s="685" t="str">
        <f>IF(Index!$AJ$5=1,'5.2 APM_definition'!N5,K5)</f>
        <v>A continuación, detallan las principales MAR utilizadas por el Grupo Bankinter, las cuales se calculan a partir de los estados financieros consolidados del mismo:</v>
      </c>
      <c r="C5" s="685">
        <f>IF(Index!$AJ$5=1,'5.2 APM_definition'!O5,L5)</f>
        <v>0</v>
      </c>
      <c r="D5" s="685">
        <f>IF(Index!$AJ$5=1,'5.2 APM_definition'!P5,M5)</f>
        <v>0</v>
      </c>
      <c r="E5" s="69"/>
      <c r="F5" s="236"/>
      <c r="K5" s="688" t="s">
        <v>905</v>
      </c>
      <c r="L5" s="688"/>
      <c r="M5" s="688"/>
      <c r="N5" s="688" t="s">
        <v>906</v>
      </c>
      <c r="O5" s="688"/>
      <c r="P5" s="688"/>
      <c r="Q5" s="530"/>
      <c r="R5" s="530"/>
      <c r="S5" s="530"/>
    </row>
    <row r="6" spans="2:19" s="275" customFormat="1" ht="22.5" customHeight="1">
      <c r="B6" s="471" t="str">
        <f>IF(Index!$AJ$5=1,'5.2 APM_definition'!N6,K6)</f>
        <v xml:space="preserve">Medida Alternativa de Rendimiento  </v>
      </c>
      <c r="C6" s="471" t="str">
        <f>IF(Index!$AJ$5=1,'5.2 APM_definition'!O6,L6)</f>
        <v xml:space="preserve">Definición </v>
      </c>
      <c r="D6" s="471" t="str">
        <f>IF(Index!$AJ$5=1,'5.2 APM_definition'!P6,M6)</f>
        <v>Relevancia del uso</v>
      </c>
      <c r="K6" s="85" t="s">
        <v>907</v>
      </c>
      <c r="L6" s="85" t="s">
        <v>908</v>
      </c>
      <c r="M6" s="85" t="s">
        <v>909</v>
      </c>
      <c r="N6" s="85" t="s">
        <v>910</v>
      </c>
      <c r="O6" s="85" t="s">
        <v>911</v>
      </c>
      <c r="P6" s="85" t="s">
        <v>912</v>
      </c>
      <c r="Q6" s="530"/>
      <c r="R6" s="530"/>
      <c r="S6" s="530"/>
    </row>
    <row r="7" spans="2:19" s="275" customFormat="1" ht="73.900000000000006" customHeight="1">
      <c r="B7" s="484" t="str">
        <f>IF(Index!$AJ$5=1,'5.2 APM_definition'!N7,K7)</f>
        <v>Riesgo Computable</v>
      </c>
      <c r="C7" s="485" t="str">
        <f>IF(Index!$AJ$5=1,'5.2 APM_definition'!O7,L7)</f>
        <v>Préstamos y anticipos a la clientela (sin ajustes por valoración) de cada cartera de activos financieros + Prestamos y anticipos a entidades de crédito de la actividad con clientes (sin ajustes por valoración) + Renta Fija de la actividad con clientes (sin ajustes por valoración) + Riesgos contingentes + Titulizados dados de baja de balance (anteriores al 2004)</v>
      </c>
      <c r="D7" s="485" t="str">
        <f>IF(Index!$AJ$5=1,'5.2 APM_definition'!P7,M7)</f>
        <v>Mide el riesgo de crédito total asumido por el grupo con la clientela.</v>
      </c>
      <c r="K7" s="85" t="s">
        <v>800</v>
      </c>
      <c r="L7" s="531" t="s">
        <v>913</v>
      </c>
      <c r="M7" s="531" t="s">
        <v>914</v>
      </c>
      <c r="N7" s="85" t="s">
        <v>803</v>
      </c>
      <c r="O7" s="531" t="s">
        <v>915</v>
      </c>
      <c r="P7" s="531" t="s">
        <v>916</v>
      </c>
      <c r="Q7" s="530"/>
      <c r="R7" s="530"/>
      <c r="S7" s="530"/>
    </row>
    <row r="8" spans="2:19" s="275" customFormat="1" ht="32.450000000000003" customHeight="1">
      <c r="B8" s="484" t="str">
        <f>IF(Index!$AJ$5=1,'5.2 APM_definition'!N8,K8)</f>
        <v>Índice de Morosidad (%)</v>
      </c>
      <c r="C8" s="485" t="str">
        <f>IF(Index!$AJ$5=1,'5.2 APM_definition'!O8,L8)</f>
        <v>Calculado como el saldo de dudosos (con riesgo de firma) entre el saldo del riesgo total.</v>
      </c>
      <c r="D8" s="485" t="str">
        <f>IF(Index!$AJ$5=1,'5.2 APM_definition'!P8,M8)</f>
        <v>Mide la calidad de la cartera crediticia de las entidades, indicando el porcentaje de créditos de dudoso cobro con respecto al total de créditos.</v>
      </c>
      <c r="K8" s="85" t="s">
        <v>818</v>
      </c>
      <c r="L8" s="531" t="s">
        <v>917</v>
      </c>
      <c r="M8" s="531" t="s">
        <v>918</v>
      </c>
      <c r="N8" s="85" t="s">
        <v>919</v>
      </c>
      <c r="O8" s="531" t="s">
        <v>920</v>
      </c>
      <c r="P8" s="531" t="s">
        <v>921</v>
      </c>
      <c r="Q8" s="530"/>
      <c r="R8" s="530"/>
      <c r="S8" s="530"/>
    </row>
    <row r="9" spans="2:19" s="275" customFormat="1" ht="33" customHeight="1">
      <c r="B9" s="484" t="str">
        <f>IF(Index!$AJ$5=1,'5.2 APM_definition'!N9,K9)</f>
        <v>Índice de Cobertura de la Morosidad (%)</v>
      </c>
      <c r="C9" s="486" t="str">
        <f>IF(Index!$AJ$5=1,'5.2 APM_definition'!O9,L9)</f>
        <v>Calculado como el saldo de los fondos constituidos entre el saldo de dudosos (con riesgo de firma).</v>
      </c>
      <c r="D9" s="486" t="str">
        <f>IF(Index!$AJ$5=1,'5.2 APM_definition'!P9,M9)</f>
        <v>Mide el porcentaje de la cartera morosa que está cubierta con provisiones de insolvencia.</v>
      </c>
      <c r="K9" s="85" t="s">
        <v>824</v>
      </c>
      <c r="L9" s="531" t="s">
        <v>922</v>
      </c>
      <c r="M9" s="531" t="s">
        <v>923</v>
      </c>
      <c r="N9" s="85" t="s">
        <v>924</v>
      </c>
      <c r="O9" s="531" t="s">
        <v>925</v>
      </c>
      <c r="P9" s="531" t="s">
        <v>926</v>
      </c>
      <c r="Q9" s="530"/>
      <c r="R9" s="530"/>
      <c r="S9" s="530"/>
    </row>
    <row r="10" spans="2:19" s="275" customFormat="1" ht="40.15" customHeight="1">
      <c r="B10" s="487" t="str">
        <f>IF(Index!$AJ$5=1,'5.2 APM_definition'!N10,K10)</f>
        <v>Ratio de Eficiencia  (%)</v>
      </c>
      <c r="C10" s="486" t="str">
        <f>IF(Index!$AJ$5=1,'5.2 APM_definition'!O10,L10)</f>
        <v>Es el resultado de dividir la suma de gastos de personal, otros gastos generales de administración y  amortizaciones entre el margen bruto.</v>
      </c>
      <c r="D10" s="486" t="str">
        <f>IF(Index!$AJ$5=1,'5.2 APM_definition'!P10,M10)</f>
        <v>Permite medir cuantos gastos generales de administración y gastos por amortizaciones son necesarios para generar los ingresos.</v>
      </c>
      <c r="K10" s="85" t="s">
        <v>833</v>
      </c>
      <c r="L10" s="531" t="s">
        <v>927</v>
      </c>
      <c r="M10" s="531" t="s">
        <v>928</v>
      </c>
      <c r="N10" s="85" t="s">
        <v>929</v>
      </c>
      <c r="O10" s="531" t="s">
        <v>930</v>
      </c>
      <c r="P10" s="531" t="s">
        <v>931</v>
      </c>
      <c r="Q10" s="530"/>
      <c r="R10" s="530"/>
      <c r="S10" s="530"/>
    </row>
    <row r="11" spans="2:19" s="275" customFormat="1" ht="81" customHeight="1">
      <c r="B11" s="484" t="str">
        <f>IF(Index!$AJ$5=1,'5.2 APM_definition'!N11,K11)</f>
        <v>ROE  (%)
(Return on equity)</v>
      </c>
      <c r="C11" s="486" t="str">
        <f>IF(Index!$AJ$5=1,'5.2 APM_definition'!O11,L11)</f>
        <v>Es el resultado de dividir el beneficio neto de las actividades continuadas entre los fondos propios medios (excluido el resultado del ejercicio, los dividendos y retribuciones y los ajustes por valoración). En el denominador los fondos propios medios son la media móvil de los fondos propios existentes en los últimos doce meses naturales, excluyendo el beneficio atribuido al grupo como parte de los fondos propios, así como los dividendos y otro resultado global acumulado.</v>
      </c>
      <c r="D11" s="486" t="str">
        <f>IF(Index!$AJ$5=1,'5.2 APM_definition'!P11,M11)</f>
        <v>Mide el rendimiento que se obtiene por los fondos invertidos/retenidos en la sociedad.</v>
      </c>
      <c r="K11" s="85" t="s">
        <v>847</v>
      </c>
      <c r="L11" s="531" t="s">
        <v>932</v>
      </c>
      <c r="M11" s="531" t="s">
        <v>933</v>
      </c>
      <c r="N11" s="85" t="s">
        <v>934</v>
      </c>
      <c r="O11" s="531" t="s">
        <v>935</v>
      </c>
      <c r="P11" s="531" t="s">
        <v>936</v>
      </c>
      <c r="Q11" s="530"/>
      <c r="R11" s="530"/>
      <c r="S11" s="530"/>
    </row>
    <row r="12" spans="2:19" s="275" customFormat="1" ht="129" customHeight="1">
      <c r="B12" s="484" t="str">
        <f>IF(Index!$AJ$5=1,'5.2 APM_definition'!N12,K12)</f>
        <v>ROTE  (%)
(Return on tangible equity)</v>
      </c>
      <c r="C12" s="486" t="str">
        <f>IF(Index!$AJ$5=1,'5.2 APM_definition'!O12,L12)</f>
        <v>Es el resultado de dividir el beneficio neto de las actividades continuadas entre los fondos propios medios (excluido el resultado del ejercicio, los dividendos y retribuciones y los ajustes por valoración) menos los activos intangibles medios. En el denominador los fondos propios medios son la media móvil de los fondos propios existentes en los últimos doce meses naturales, excluyendo el beneficio atribuido al grupo como parte de los fondos propios, así como los dividendos y otro resultado global acumulado. En el denominador los activos intangibles medios son la media móvil de los activos intangibles del balance consolidado del Grupo, que incluyen fondos de comercio y otros activos intangibles.</v>
      </c>
      <c r="D12" s="486" t="str">
        <f>IF(Index!$AJ$5=1,'5.2 APM_definition'!P12,M12)</f>
        <v>Mide el rendimiento que se obtiene por los fondos invertidos/retenidos en la sociedad excluyendo los activos intangibles.</v>
      </c>
      <c r="K12" s="85" t="s">
        <v>854</v>
      </c>
      <c r="L12" s="531" t="s">
        <v>937</v>
      </c>
      <c r="M12" s="531" t="s">
        <v>938</v>
      </c>
      <c r="N12" s="85" t="s">
        <v>939</v>
      </c>
      <c r="O12" s="531" t="s">
        <v>940</v>
      </c>
      <c r="P12" s="531" t="s">
        <v>941</v>
      </c>
      <c r="Q12" s="530"/>
      <c r="R12" s="530"/>
      <c r="S12" s="530"/>
    </row>
    <row r="13" spans="2:19" s="275" customFormat="1" ht="81.599999999999994" customHeight="1">
      <c r="B13" s="488" t="str">
        <f>IF(Index!$AJ$5=1,'5.2 APM_definition'!N13,K13)</f>
        <v>BPA 
(Beneficio neto atribuido por acción)</v>
      </c>
      <c r="C13" s="486" t="str">
        <f>IF(Index!$AJ$5=1,'5.2 APM_definition'!O13,L13)</f>
        <v>Los beneficios por acción se calculan dividiendo el resultado atribuido al Grupo, ajustado por el importe después de impuestos correspondiente a la retribución registrada en el patrimonio neto de las participaciones preferentes convertibles contingentes, entre el número medio ponderado de acciones ordinarias en circulación durante el ejercicio, excluidas, en su caso las acciones propias adquiridas por el Grupo</v>
      </c>
      <c r="D13" s="486" t="str">
        <f>IF(Index!$AJ$5=1,'5.2 APM_definition'!P13,M13)</f>
        <v>Mide el beneficio neto generado por cada acción, y permite al accionista medir la rentabilidad de su inversión por acción.</v>
      </c>
      <c r="K13" s="85" t="s">
        <v>858</v>
      </c>
      <c r="L13" s="531" t="s">
        <v>942</v>
      </c>
      <c r="M13" s="531" t="s">
        <v>943</v>
      </c>
      <c r="N13" s="85" t="s">
        <v>944</v>
      </c>
      <c r="O13" s="531" t="s">
        <v>945</v>
      </c>
      <c r="P13" s="531" t="s">
        <v>946</v>
      </c>
      <c r="Q13" s="530"/>
      <c r="R13" s="530"/>
      <c r="S13" s="530"/>
    </row>
    <row r="14" spans="2:19" s="275" customFormat="1" ht="59.45" customHeight="1">
      <c r="B14" s="487" t="str">
        <f>IF(Index!$AJ$5=1,'5.2 APM_definition'!N14,K14)</f>
        <v>DTL (%) 
(Ratio Depósitos sobre Créditos)</v>
      </c>
      <c r="C14" s="485" t="str">
        <f>IF(Index!$AJ$5=1,'5.2 APM_definition'!O14,L14)</f>
        <v>El ratio de depósitos sobre créditos es el resultado de dividir  los recursos depositados de los clientes entre la inversión de los mismos.</v>
      </c>
      <c r="D14" s="485" t="str">
        <f>IF(Index!$AJ$5=1,'5.2 APM_definition'!P14,M14)</f>
        <v>Mide el porcentaje de la inversión que está financiada con recursos de clientes, por lo que representa el grado de dependencia a la financiación mayorista</v>
      </c>
      <c r="K14" s="85" t="s">
        <v>868</v>
      </c>
      <c r="L14" s="531" t="s">
        <v>947</v>
      </c>
      <c r="M14" s="531" t="s">
        <v>948</v>
      </c>
      <c r="N14" s="85" t="s">
        <v>949</v>
      </c>
      <c r="O14" s="531" t="s">
        <v>950</v>
      </c>
      <c r="P14" s="531" t="s">
        <v>951</v>
      </c>
      <c r="Q14" s="530"/>
      <c r="R14" s="530"/>
      <c r="S14" s="530"/>
    </row>
    <row r="15" spans="2:19" s="275" customFormat="1" ht="39" customHeight="1">
      <c r="B15" s="489" t="str">
        <f>IF(Index!$AJ$5=1,'5.2 APM_definition'!N15,K15)</f>
        <v>LTD (%)
(Ratio Créditos sobre Depósitos)</v>
      </c>
      <c r="C15" s="486" t="str">
        <f>IF(Index!$AJ$5=1,'5.2 APM_definition'!O15,L15)</f>
        <v>El ratio de créditos sobre depósitos es el resultado de dividir la inversión de los clientes entre los recursos depositados de los mismos.</v>
      </c>
      <c r="D15" s="486" t="str">
        <f>IF(Index!$AJ$5=1,'5.2 APM_definition'!P15,M15)</f>
        <v>Mide el porcentaje de los recursos que financia la inversión de clientes, por lo que representa el grado de dependencia a la financiación mayorista</v>
      </c>
      <c r="K15" s="85" t="s">
        <v>879</v>
      </c>
      <c r="L15" s="531" t="s">
        <v>952</v>
      </c>
      <c r="M15" s="531" t="s">
        <v>953</v>
      </c>
      <c r="N15" s="85" t="s">
        <v>954</v>
      </c>
      <c r="O15" s="531" t="s">
        <v>955</v>
      </c>
      <c r="P15" s="531" t="s">
        <v>956</v>
      </c>
      <c r="Q15" s="530"/>
      <c r="R15" s="530"/>
      <c r="S15" s="530"/>
    </row>
    <row r="16" spans="2:19" s="275" customFormat="1" ht="134.44999999999999" customHeight="1">
      <c r="B16" s="484" t="str">
        <f>IF(Index!$AJ$5=1,'5.2 APM_definition'!N16,K16)</f>
        <v>Gap Comercial</v>
      </c>
      <c r="C16" s="486" t="str">
        <f>IF(Index!$AJ$5=1,'5.2 APM_definition'!O16,L16)</f>
        <v>El gap comercial se define como la parte de inversión a clientes que no es financiada con recursos minoristas, sino que se financia por los fondos captados en los mercados mayoristas y por los fondos propios de la entidad. 
Se consideran dentro de la inversión crediticia: AAPP, Crédito Comercial-incluidos préstamos ICO-, Efecto Tipo de Cambio, Préstamos con garantía real, otros deudores a plazo, deudores a la vista, dudosos y ajustes por valoración, No residentes, valores representativos de deuda de Portugal que se corresponden con efectos comerciales y la inversión crediticia a entidades de crédito. 
Se considera dentro de los recursos de clientes: Cuentas Vista, Depósitos a plazo, Pagarés colocados en la red, Repos de pagarés, Bonos estructurados, Subordinadas colocadas en la red y Fondos ICO.</v>
      </c>
      <c r="D16" s="486" t="str">
        <f>IF(Index!$AJ$5=1,'5.2 APM_definition'!P16,M16)</f>
        <v>Medida adicional de la dependencia a la financiación mayorista, mide el importe de la actividad de negocio que necesita ser financiado con recursos propios o mayoristas</v>
      </c>
      <c r="K16" s="85" t="s">
        <v>883</v>
      </c>
      <c r="L16" s="531" t="s">
        <v>957</v>
      </c>
      <c r="M16" s="531" t="s">
        <v>958</v>
      </c>
      <c r="N16" s="85" t="s">
        <v>959</v>
      </c>
      <c r="O16" s="531" t="s">
        <v>960</v>
      </c>
      <c r="P16" s="531" t="s">
        <v>961</v>
      </c>
      <c r="Q16" s="530"/>
      <c r="R16" s="530"/>
      <c r="S16" s="530"/>
    </row>
    <row r="17" spans="2:19" s="275" customFormat="1" ht="117.6" customHeight="1">
      <c r="B17" s="484" t="str">
        <f>IF(Index!$AJ$5=1,'5.2 APM_definition'!N17,K17)</f>
        <v>Gap de Liquidez</v>
      </c>
      <c r="C17" s="485" t="str">
        <f>IF(Index!$AJ$5=1,'5.2 APM_definition'!O17,L17)</f>
        <v>El gap de liquidez se define como las necesidades de liquidez generadas por el negocio que son cubiertas por los fondos captados en los mercados mayoristas y por los fondos propios de la entidad. Se compone del gap comercial, diferencia entre inversión y recursos de clientes, al que se le añaden otras partidas que generan entradas y salidas de fondos. Por la parte del activo: activos adjudicados, neto de colaterales y neto de derivados; y por la parte del pasivo: cuentas de fondos de titulización externos, cuentas de fondos de titulización BK y neto de otros pasivos y activos financieros (como cuentas transitorias de operaciones en vuelo)</v>
      </c>
      <c r="D17" s="485" t="str">
        <f>IF(Index!$AJ$5=1,'5.2 APM_definition'!P17,M17)</f>
        <v>Medida adicional de la dependencia a la financiación mayorista, mide el importe de la actividad de negocio que necesita ser financiado con recursos propios o mayoristas</v>
      </c>
      <c r="K17" s="85" t="s">
        <v>889</v>
      </c>
      <c r="L17" s="531" t="s">
        <v>962</v>
      </c>
      <c r="M17" s="531" t="s">
        <v>958</v>
      </c>
      <c r="N17" s="85" t="s">
        <v>890</v>
      </c>
      <c r="O17" s="531" t="s">
        <v>963</v>
      </c>
      <c r="P17" s="531" t="s">
        <v>961</v>
      </c>
      <c r="Q17" s="530"/>
      <c r="R17" s="530"/>
      <c r="S17" s="530"/>
    </row>
    <row r="18" spans="2:19" s="275" customFormat="1" ht="60" customHeight="1">
      <c r="B18" s="484" t="str">
        <f>IF(Index!$AJ$5=1,'5.2 APM_definition'!N18,K18)</f>
        <v>Volúmenes gestionados de clientes</v>
      </c>
      <c r="C18" s="485" t="str">
        <f>IF(Index!$AJ$5=1,'5.2 APM_definition'!O18,L18)</f>
        <v xml:space="preserve"> Los volúmenes gestionados de clientes representan el conjunto total de recursos financieros que la entidad administra directamente o indirectamente en nombre de sus clientes. Este indicador incluye tanto los activos en balance como los productos fuera de balance, y se compone de la inversión crediticia, los recursos minoristas y los AUMs</v>
      </c>
      <c r="D18" s="485" t="str">
        <f>IF(Index!$AJ$5=1,'5.2 APM_definition'!P18,M18)</f>
        <v>Es un indicador de dimensión comercial que permite evaluar la capacidad de la entidad para atraer y gestionar recursos de clientes</v>
      </c>
      <c r="K18" s="85" t="s">
        <v>168</v>
      </c>
      <c r="L18" s="90" t="s">
        <v>964</v>
      </c>
      <c r="M18" s="547" t="s">
        <v>965</v>
      </c>
      <c r="N18" s="85" t="s">
        <v>169</v>
      </c>
      <c r="O18" s="531" t="s">
        <v>966</v>
      </c>
      <c r="P18" s="531" t="s">
        <v>967</v>
      </c>
      <c r="Q18" s="530"/>
      <c r="R18" s="530"/>
      <c r="S18" s="530"/>
    </row>
    <row r="19" spans="2:19" s="275" customFormat="1" ht="40.9" customHeight="1">
      <c r="B19" s="484" t="str">
        <f>IF(Index!$AJ$5=1,'5.2 APM_definition'!N19,K19)</f>
        <v>Rentabilidad por dividendo</v>
      </c>
      <c r="C19" s="485" t="str">
        <f>IF(Index!$AJ$5=1,'5.2 APM_definition'!O19,L19)</f>
        <v>La rentabilidad por dividendo es el cociente entre el dividendo por acción que reparte una compañía anualmente y el precio pagado por la acción</v>
      </c>
      <c r="D19" s="485" t="str">
        <f>IF(Index!$AJ$5=1,'5.2 APM_definition'!P19,M19)</f>
        <v>Ayuda a determina el nivel potencial de ingresos recurrentes a los accionistas independientemente de la fluctuación del valor en la acción. Además de ofrecer al accionista un comparable con otras acciones o instrumentos financieros</v>
      </c>
      <c r="K19" s="85" t="s">
        <v>968</v>
      </c>
      <c r="L19" s="90" t="s">
        <v>969</v>
      </c>
      <c r="M19" s="547" t="s">
        <v>970</v>
      </c>
      <c r="N19" s="85" t="s">
        <v>971</v>
      </c>
      <c r="O19" s="531" t="s">
        <v>972</v>
      </c>
      <c r="P19" s="531" t="s">
        <v>973</v>
      </c>
      <c r="Q19" s="530"/>
      <c r="R19" s="530"/>
      <c r="S19" s="530"/>
    </row>
    <row r="20" spans="2:19" s="275" customFormat="1">
      <c r="K20" s="530"/>
      <c r="L20" s="530"/>
      <c r="M20" s="530"/>
      <c r="N20" s="530"/>
      <c r="O20" s="530"/>
      <c r="P20" s="530"/>
      <c r="Q20" s="530"/>
      <c r="R20" s="530"/>
      <c r="S20" s="530"/>
    </row>
    <row r="21" spans="2:19" s="275" customFormat="1">
      <c r="K21" s="530"/>
      <c r="L21" s="530"/>
      <c r="M21" s="530"/>
      <c r="N21" s="530"/>
      <c r="O21" s="530"/>
      <c r="P21" s="530"/>
      <c r="Q21" s="530"/>
      <c r="R21" s="530"/>
      <c r="S21" s="530"/>
    </row>
    <row r="22" spans="2:19" s="275" customFormat="1">
      <c r="K22" s="530"/>
      <c r="L22" s="530"/>
      <c r="M22" s="530"/>
      <c r="N22" s="530"/>
      <c r="O22" s="530"/>
      <c r="P22" s="530"/>
      <c r="Q22" s="530"/>
      <c r="R22" s="530"/>
      <c r="S22" s="530"/>
    </row>
    <row r="23" spans="2:19" s="275" customFormat="1">
      <c r="K23" s="530"/>
      <c r="L23" s="530"/>
      <c r="M23" s="530"/>
      <c r="N23" s="530"/>
      <c r="O23" s="530"/>
      <c r="P23" s="530"/>
      <c r="Q23" s="530"/>
      <c r="R23" s="530"/>
      <c r="S23" s="530"/>
    </row>
    <row r="24" spans="2:19" s="275" customFormat="1">
      <c r="K24" s="530"/>
      <c r="L24" s="530"/>
      <c r="M24" s="530"/>
      <c r="N24" s="530"/>
      <c r="O24" s="530"/>
      <c r="P24" s="530"/>
      <c r="Q24" s="530"/>
      <c r="R24" s="530"/>
      <c r="S24" s="530"/>
    </row>
    <row r="25" spans="2:19" s="275" customFormat="1">
      <c r="K25" s="530"/>
      <c r="L25" s="530"/>
      <c r="M25" s="530"/>
      <c r="N25" s="530"/>
      <c r="O25" s="530"/>
      <c r="P25" s="530"/>
      <c r="Q25" s="530"/>
      <c r="R25" s="530"/>
      <c r="S25" s="530"/>
    </row>
    <row r="26" spans="2:19" s="275" customFormat="1">
      <c r="K26" s="530"/>
      <c r="L26" s="530"/>
      <c r="M26" s="530"/>
      <c r="N26" s="530"/>
      <c r="O26" s="530"/>
      <c r="P26" s="530"/>
      <c r="Q26" s="530"/>
      <c r="R26" s="530"/>
      <c r="S26" s="530"/>
    </row>
    <row r="27" spans="2:19" s="275" customFormat="1">
      <c r="K27" s="530"/>
      <c r="L27" s="530"/>
      <c r="M27" s="530"/>
      <c r="N27" s="530"/>
      <c r="O27" s="530"/>
      <c r="P27" s="530"/>
      <c r="Q27" s="530"/>
      <c r="R27" s="530"/>
      <c r="S27" s="530"/>
    </row>
    <row r="28" spans="2:19" s="275" customFormat="1">
      <c r="K28" s="530"/>
      <c r="L28" s="530"/>
      <c r="M28" s="530"/>
      <c r="N28" s="530"/>
      <c r="O28" s="530"/>
      <c r="P28" s="530"/>
      <c r="Q28" s="530"/>
      <c r="R28" s="530"/>
      <c r="S28" s="530"/>
    </row>
    <row r="29" spans="2:19" s="275" customFormat="1">
      <c r="K29" s="530"/>
      <c r="L29" s="530"/>
      <c r="M29" s="530"/>
      <c r="N29" s="530"/>
      <c r="O29" s="530"/>
      <c r="P29" s="530"/>
      <c r="Q29" s="530"/>
      <c r="R29" s="530"/>
      <c r="S29" s="530"/>
    </row>
    <row r="30" spans="2:19" s="275" customFormat="1">
      <c r="K30" s="530"/>
      <c r="L30" s="530"/>
      <c r="M30" s="530"/>
      <c r="N30" s="530"/>
      <c r="O30" s="530"/>
      <c r="P30" s="530"/>
      <c r="Q30" s="530"/>
      <c r="R30" s="530"/>
      <c r="S30" s="530"/>
    </row>
    <row r="31" spans="2:19" s="275" customFormat="1">
      <c r="K31" s="530"/>
      <c r="L31" s="530"/>
      <c r="M31" s="530"/>
      <c r="N31" s="530"/>
      <c r="O31" s="530"/>
      <c r="P31" s="530"/>
      <c r="Q31" s="530"/>
      <c r="R31" s="530"/>
      <c r="S31" s="530"/>
    </row>
    <row r="32" spans="2:19" s="275" customFormat="1">
      <c r="K32" s="530"/>
      <c r="L32" s="530"/>
      <c r="M32" s="530"/>
      <c r="N32" s="530"/>
      <c r="O32" s="530"/>
      <c r="P32" s="530"/>
      <c r="Q32" s="530"/>
      <c r="R32" s="530"/>
      <c r="S32" s="530"/>
    </row>
    <row r="33" spans="11:19" s="275" customFormat="1">
      <c r="K33" s="530"/>
      <c r="L33" s="530"/>
      <c r="M33" s="530"/>
      <c r="N33" s="530"/>
      <c r="O33" s="530"/>
      <c r="P33" s="530"/>
      <c r="Q33" s="530"/>
      <c r="R33" s="530"/>
      <c r="S33" s="530"/>
    </row>
    <row r="34" spans="11:19" s="275" customFormat="1">
      <c r="K34" s="530"/>
      <c r="L34" s="530"/>
      <c r="M34" s="530"/>
      <c r="N34" s="530"/>
      <c r="O34" s="530"/>
      <c r="P34" s="530"/>
      <c r="Q34" s="530"/>
      <c r="R34" s="530"/>
      <c r="S34" s="530"/>
    </row>
    <row r="35" spans="11:19" s="275" customFormat="1">
      <c r="K35" s="530"/>
      <c r="L35" s="530"/>
      <c r="M35" s="530"/>
      <c r="N35" s="530"/>
      <c r="O35" s="530"/>
      <c r="P35" s="530"/>
      <c r="Q35" s="530"/>
      <c r="R35" s="530"/>
      <c r="S35" s="530"/>
    </row>
    <row r="36" spans="11:19" s="275" customFormat="1">
      <c r="K36" s="530"/>
      <c r="L36" s="530"/>
      <c r="M36" s="530"/>
      <c r="N36" s="530"/>
      <c r="O36" s="530"/>
      <c r="P36" s="530"/>
      <c r="Q36" s="530"/>
      <c r="R36" s="530"/>
      <c r="S36" s="530"/>
    </row>
    <row r="37" spans="11:19" s="275" customFormat="1">
      <c r="K37" s="530"/>
      <c r="L37" s="530"/>
      <c r="M37" s="530"/>
      <c r="N37" s="530"/>
      <c r="O37" s="530"/>
      <c r="P37" s="530"/>
      <c r="Q37" s="530"/>
      <c r="R37" s="530"/>
      <c r="S37" s="530"/>
    </row>
    <row r="38" spans="11:19" s="275" customFormat="1">
      <c r="K38" s="530"/>
      <c r="L38" s="530"/>
      <c r="M38" s="530"/>
      <c r="N38" s="530"/>
      <c r="O38" s="530"/>
      <c r="P38" s="530"/>
      <c r="Q38" s="530"/>
      <c r="R38" s="530"/>
      <c r="S38" s="530"/>
    </row>
    <row r="39" spans="11:19" s="275" customFormat="1">
      <c r="K39" s="530"/>
      <c r="L39" s="530"/>
      <c r="M39" s="530"/>
      <c r="N39" s="530"/>
      <c r="O39" s="530"/>
      <c r="P39" s="530"/>
      <c r="Q39" s="530"/>
      <c r="R39" s="530"/>
      <c r="S39" s="530"/>
    </row>
    <row r="40" spans="11:19" s="275" customFormat="1">
      <c r="K40" s="530"/>
      <c r="L40" s="530"/>
      <c r="M40" s="530"/>
      <c r="N40" s="530"/>
      <c r="O40" s="530"/>
      <c r="P40" s="530"/>
      <c r="Q40" s="530"/>
      <c r="R40" s="530"/>
      <c r="S40" s="530"/>
    </row>
    <row r="41" spans="11:19" s="275" customFormat="1">
      <c r="K41" s="530"/>
      <c r="L41" s="530"/>
      <c r="M41" s="530"/>
      <c r="N41" s="530"/>
      <c r="O41" s="530"/>
      <c r="P41" s="530"/>
      <c r="Q41" s="530"/>
      <c r="R41" s="530"/>
      <c r="S41" s="530"/>
    </row>
    <row r="42" spans="11:19" s="275" customFormat="1">
      <c r="K42" s="530"/>
      <c r="L42" s="530"/>
      <c r="M42" s="530"/>
      <c r="N42" s="530"/>
      <c r="O42" s="530"/>
      <c r="P42" s="530"/>
      <c r="Q42" s="530"/>
      <c r="R42" s="530"/>
      <c r="S42" s="530"/>
    </row>
    <row r="43" spans="11:19" s="275" customFormat="1">
      <c r="K43" s="530"/>
      <c r="L43" s="530"/>
      <c r="M43" s="530"/>
      <c r="N43" s="530"/>
      <c r="O43" s="530"/>
      <c r="P43" s="530"/>
      <c r="Q43" s="530"/>
      <c r="R43" s="530"/>
      <c r="S43" s="530"/>
    </row>
    <row r="44" spans="11:19" s="275" customFormat="1">
      <c r="K44" s="530"/>
      <c r="L44" s="530"/>
      <c r="M44" s="530"/>
      <c r="N44" s="530"/>
      <c r="O44" s="530"/>
      <c r="P44" s="530"/>
      <c r="Q44" s="530"/>
      <c r="R44" s="530"/>
      <c r="S44" s="530"/>
    </row>
    <row r="45" spans="11:19" s="275" customFormat="1">
      <c r="K45" s="530"/>
      <c r="L45" s="530"/>
      <c r="M45" s="530"/>
      <c r="N45" s="530"/>
      <c r="O45" s="530"/>
      <c r="P45" s="530"/>
      <c r="Q45" s="530"/>
      <c r="R45" s="530"/>
      <c r="S45" s="530"/>
    </row>
    <row r="46" spans="11:19" s="275" customFormat="1">
      <c r="K46" s="530"/>
      <c r="L46" s="530"/>
      <c r="M46" s="530"/>
      <c r="N46" s="530"/>
      <c r="O46" s="530"/>
      <c r="P46" s="530"/>
      <c r="Q46" s="530"/>
      <c r="R46" s="530"/>
      <c r="S46" s="530"/>
    </row>
    <row r="47" spans="11:19" s="275" customFormat="1">
      <c r="K47" s="530"/>
      <c r="L47" s="530"/>
      <c r="M47" s="530"/>
      <c r="N47" s="530"/>
      <c r="O47" s="530"/>
      <c r="P47" s="530"/>
      <c r="Q47" s="530"/>
      <c r="R47" s="530"/>
      <c r="S47" s="530"/>
    </row>
    <row r="48" spans="11:19" s="275" customFormat="1">
      <c r="K48" s="530"/>
      <c r="L48" s="530"/>
      <c r="M48" s="530"/>
      <c r="N48" s="530"/>
      <c r="O48" s="530"/>
      <c r="P48" s="530"/>
      <c r="Q48" s="530"/>
      <c r="R48" s="530"/>
      <c r="S48" s="530"/>
    </row>
    <row r="49" spans="11:19" s="275" customFormat="1">
      <c r="K49" s="530"/>
      <c r="L49" s="530"/>
      <c r="M49" s="530"/>
      <c r="N49" s="530"/>
      <c r="O49" s="530"/>
      <c r="P49" s="530"/>
      <c r="Q49" s="530"/>
      <c r="R49" s="530"/>
      <c r="S49" s="530"/>
    </row>
    <row r="50" spans="11:19" s="275" customFormat="1">
      <c r="K50" s="530"/>
      <c r="L50" s="530"/>
      <c r="M50" s="530"/>
      <c r="N50" s="530"/>
      <c r="O50" s="530"/>
      <c r="P50" s="530"/>
      <c r="Q50" s="530"/>
      <c r="R50" s="530"/>
      <c r="S50" s="530"/>
    </row>
    <row r="51" spans="11:19" s="275" customFormat="1">
      <c r="K51" s="530"/>
      <c r="L51" s="530"/>
      <c r="M51" s="530"/>
      <c r="N51" s="530"/>
      <c r="O51" s="530"/>
      <c r="P51" s="530"/>
      <c r="Q51" s="530"/>
      <c r="R51" s="530"/>
      <c r="S51" s="530"/>
    </row>
    <row r="52" spans="11:19" s="275" customFormat="1">
      <c r="K52" s="530"/>
      <c r="L52" s="530"/>
      <c r="M52" s="530"/>
      <c r="N52" s="530"/>
      <c r="O52" s="530"/>
      <c r="P52" s="530"/>
      <c r="Q52" s="530"/>
      <c r="R52" s="530"/>
      <c r="S52" s="530"/>
    </row>
    <row r="53" spans="11:19" s="275" customFormat="1">
      <c r="K53" s="530"/>
      <c r="L53" s="530"/>
      <c r="M53" s="530"/>
      <c r="N53" s="530"/>
      <c r="O53" s="530"/>
      <c r="P53" s="530"/>
      <c r="Q53" s="530"/>
      <c r="R53" s="530"/>
      <c r="S53" s="530"/>
    </row>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sheetData>
  <mergeCells count="6">
    <mergeCell ref="B4:D4"/>
    <mergeCell ref="B5:D5"/>
    <mergeCell ref="N4:P4"/>
    <mergeCell ref="N5:P5"/>
    <mergeCell ref="K4:M4"/>
    <mergeCell ref="K5:M5"/>
  </mergeCells>
  <pageMargins left="0.25" right="0.25" top="0.75" bottom="0.75" header="0.3" footer="0.3"/>
  <pageSetup scale="6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W50"/>
  <sheetViews>
    <sheetView showRuler="0" topLeftCell="H1" workbookViewId="0"/>
  </sheetViews>
  <sheetFormatPr defaultColWidth="13.28515625" defaultRowHeight="13.15"/>
  <cols>
    <col min="1" max="4" width="13.28515625" customWidth="1"/>
    <col min="5" max="5" width="48.28515625" customWidth="1"/>
    <col min="6" max="6" width="13.28515625" customWidth="1"/>
    <col min="7" max="7" width="19.5703125" customWidth="1"/>
    <col min="8" max="12" width="13.28515625" customWidth="1"/>
    <col min="13" max="14" width="14.28515625" customWidth="1"/>
    <col min="15" max="16" width="13.28515625" customWidth="1"/>
    <col min="17" max="17" width="14.28515625" customWidth="1"/>
    <col min="18" max="23" width="13.28515625" customWidth="1"/>
  </cols>
  <sheetData>
    <row r="1" spans="1:23" ht="16.899999999999999" customHeight="1">
      <c r="A1" s="1" t="s">
        <v>0</v>
      </c>
      <c r="B1" s="663"/>
      <c r="C1" s="1" t="s">
        <v>1</v>
      </c>
      <c r="D1" s="1" t="s">
        <v>2</v>
      </c>
      <c r="E1" s="667" t="s">
        <v>3</v>
      </c>
      <c r="F1" s="690"/>
      <c r="G1" s="1" t="s">
        <v>4</v>
      </c>
      <c r="H1" s="663"/>
      <c r="I1" s="1" t="s">
        <v>5</v>
      </c>
      <c r="J1" s="1" t="s">
        <v>6</v>
      </c>
      <c r="K1" s="663"/>
      <c r="L1" s="1" t="s">
        <v>7</v>
      </c>
      <c r="M1" s="1" t="s">
        <v>8</v>
      </c>
      <c r="N1" s="1" t="s">
        <v>9</v>
      </c>
      <c r="O1" s="663"/>
      <c r="P1" s="1" t="s">
        <v>7</v>
      </c>
      <c r="Q1" s="1" t="s">
        <v>10</v>
      </c>
      <c r="R1" s="663"/>
      <c r="S1" s="1" t="s">
        <v>7</v>
      </c>
      <c r="T1" s="1" t="s">
        <v>10</v>
      </c>
      <c r="U1" s="663"/>
      <c r="V1" s="1" t="s">
        <v>11</v>
      </c>
      <c r="W1" s="663"/>
    </row>
    <row r="2" spans="1:23" ht="16.899999999999999" customHeight="1">
      <c r="A2" s="2" t="s">
        <v>12</v>
      </c>
      <c r="B2" s="3" t="s">
        <v>13</v>
      </c>
      <c r="C2" s="4">
        <v>2010</v>
      </c>
      <c r="D2" s="2" t="s">
        <v>14</v>
      </c>
      <c r="E2" s="2" t="s">
        <v>15</v>
      </c>
      <c r="F2" s="3" t="s">
        <v>16</v>
      </c>
      <c r="G2" s="2" t="s">
        <v>17</v>
      </c>
      <c r="H2" s="2" t="s">
        <v>18</v>
      </c>
      <c r="I2" s="2" t="s">
        <v>19</v>
      </c>
      <c r="J2" s="2" t="s">
        <v>20</v>
      </c>
      <c r="K2" s="4">
        <v>801</v>
      </c>
      <c r="L2" s="2" t="s">
        <v>21</v>
      </c>
      <c r="M2" s="5">
        <v>11203020101</v>
      </c>
      <c r="N2" s="4">
        <v>11203010201</v>
      </c>
      <c r="O2" s="663"/>
      <c r="P2" s="2" t="s">
        <v>21</v>
      </c>
      <c r="Q2" s="5">
        <v>5030301</v>
      </c>
      <c r="R2" s="663"/>
      <c r="S2" s="2" t="s">
        <v>22</v>
      </c>
      <c r="T2" s="4">
        <v>303080201</v>
      </c>
      <c r="U2" s="663"/>
      <c r="V2" s="2" t="s">
        <v>23</v>
      </c>
      <c r="W2" s="2" t="s">
        <v>24</v>
      </c>
    </row>
    <row r="3" spans="1:23" ht="16.899999999999999" customHeight="1">
      <c r="A3" s="2" t="s">
        <v>25</v>
      </c>
      <c r="B3" s="3" t="s">
        <v>26</v>
      </c>
      <c r="C3" s="4">
        <v>2011</v>
      </c>
      <c r="D3" s="2" t="s">
        <v>27</v>
      </c>
      <c r="E3" s="2" t="s">
        <v>28</v>
      </c>
      <c r="F3" s="4" t="s">
        <v>29</v>
      </c>
      <c r="G3" s="2" t="s">
        <v>30</v>
      </c>
      <c r="H3" s="2" t="s">
        <v>31</v>
      </c>
      <c r="I3" s="2" t="s">
        <v>32</v>
      </c>
      <c r="J3" s="2" t="s">
        <v>33</v>
      </c>
      <c r="K3" s="4">
        <v>802</v>
      </c>
      <c r="L3" s="2" t="s">
        <v>34</v>
      </c>
      <c r="M3" s="4">
        <v>11202020101</v>
      </c>
      <c r="N3" s="4">
        <v>11202010201</v>
      </c>
      <c r="O3" s="663"/>
      <c r="P3" s="2" t="s">
        <v>34</v>
      </c>
      <c r="Q3" s="4">
        <v>5030201</v>
      </c>
      <c r="R3" s="663"/>
      <c r="S3" s="2" t="s">
        <v>35</v>
      </c>
      <c r="T3" s="4">
        <v>303080101</v>
      </c>
      <c r="U3" s="663"/>
      <c r="V3" s="2" t="s">
        <v>36</v>
      </c>
      <c r="W3" s="2" t="s">
        <v>37</v>
      </c>
    </row>
    <row r="4" spans="1:23" ht="16.899999999999999" customHeight="1">
      <c r="A4" s="2" t="s">
        <v>38</v>
      </c>
      <c r="B4" s="3" t="s">
        <v>39</v>
      </c>
      <c r="C4" s="4">
        <v>2012</v>
      </c>
      <c r="D4" s="6" t="s">
        <v>40</v>
      </c>
      <c r="E4" s="2" t="s">
        <v>41</v>
      </c>
      <c r="F4" s="4" t="s">
        <v>42</v>
      </c>
      <c r="G4" s="2" t="s">
        <v>43</v>
      </c>
      <c r="H4" s="2" t="s">
        <v>44</v>
      </c>
      <c r="I4" s="2" t="s">
        <v>45</v>
      </c>
      <c r="J4" s="663"/>
      <c r="K4" s="663"/>
      <c r="L4" s="2" t="s">
        <v>46</v>
      </c>
      <c r="M4" s="4">
        <v>11201020101</v>
      </c>
      <c r="N4" s="4">
        <v>11201010201</v>
      </c>
      <c r="O4" s="663"/>
      <c r="P4" s="2" t="s">
        <v>46</v>
      </c>
      <c r="Q4" s="4">
        <v>5030101</v>
      </c>
      <c r="R4" s="663"/>
      <c r="S4" s="663"/>
      <c r="T4" s="663"/>
      <c r="U4" s="663"/>
      <c r="V4" s="2" t="s">
        <v>11</v>
      </c>
      <c r="W4" s="2" t="s">
        <v>47</v>
      </c>
    </row>
    <row r="5" spans="1:23" ht="16.899999999999999" customHeight="1">
      <c r="A5" s="2" t="s">
        <v>48</v>
      </c>
      <c r="B5" s="3" t="s">
        <v>49</v>
      </c>
      <c r="C5" s="4">
        <v>2013</v>
      </c>
      <c r="D5" s="2" t="s">
        <v>50</v>
      </c>
      <c r="E5" s="2" t="s">
        <v>51</v>
      </c>
      <c r="F5" s="4" t="s">
        <v>52</v>
      </c>
      <c r="G5" s="2" t="s">
        <v>53</v>
      </c>
      <c r="H5" s="2" t="s">
        <v>54</v>
      </c>
      <c r="I5" s="2" t="s">
        <v>55</v>
      </c>
      <c r="J5" s="663"/>
      <c r="K5" s="663"/>
      <c r="L5" s="663"/>
      <c r="M5" s="663"/>
      <c r="N5" s="663"/>
      <c r="O5" s="663"/>
      <c r="P5" s="2" t="s">
        <v>56</v>
      </c>
      <c r="Q5" s="4">
        <v>5030403</v>
      </c>
      <c r="R5" s="663"/>
      <c r="S5" s="663"/>
      <c r="T5" s="663"/>
      <c r="U5" s="663"/>
      <c r="V5" s="663"/>
      <c r="W5" s="663"/>
    </row>
    <row r="6" spans="1:23" ht="16.899999999999999" customHeight="1">
      <c r="A6" s="2" t="s">
        <v>57</v>
      </c>
      <c r="B6" s="3" t="s">
        <v>58</v>
      </c>
      <c r="C6" s="4">
        <v>2014</v>
      </c>
      <c r="D6" s="663"/>
      <c r="E6" s="2" t="s">
        <v>59</v>
      </c>
      <c r="F6" s="4" t="s">
        <v>60</v>
      </c>
      <c r="G6" s="663"/>
      <c r="H6" s="663"/>
      <c r="I6" s="663"/>
      <c r="J6" s="663"/>
      <c r="K6" s="663"/>
      <c r="L6" s="663"/>
      <c r="M6" s="663"/>
      <c r="N6" s="663"/>
      <c r="O6" s="663"/>
      <c r="P6" s="663"/>
      <c r="Q6" s="663"/>
      <c r="R6" s="663"/>
      <c r="S6" s="663"/>
      <c r="T6" s="663"/>
      <c r="U6" s="663"/>
      <c r="V6" s="663"/>
      <c r="W6" s="663"/>
    </row>
    <row r="7" spans="1:23" ht="16.899999999999999" customHeight="1">
      <c r="A7" s="2" t="s">
        <v>61</v>
      </c>
      <c r="B7" s="3" t="s">
        <v>62</v>
      </c>
      <c r="C7" s="4">
        <v>2015</v>
      </c>
      <c r="D7" s="663"/>
      <c r="E7" s="2" t="s">
        <v>63</v>
      </c>
      <c r="F7" s="4" t="s">
        <v>64</v>
      </c>
      <c r="G7" s="663"/>
      <c r="H7" s="663"/>
      <c r="I7" s="663"/>
      <c r="J7" s="663"/>
      <c r="K7" s="663"/>
      <c r="L7" s="663"/>
      <c r="M7" s="663"/>
      <c r="N7" s="663"/>
      <c r="O7" s="663"/>
      <c r="P7" s="663"/>
      <c r="Q7" s="663"/>
      <c r="R7" s="663"/>
      <c r="S7" s="663"/>
      <c r="T7" s="663"/>
      <c r="U7" s="663"/>
      <c r="V7" s="663"/>
      <c r="W7" s="663"/>
    </row>
    <row r="8" spans="1:23" ht="16.899999999999999" customHeight="1">
      <c r="A8" s="2" t="s">
        <v>65</v>
      </c>
      <c r="B8" s="3" t="s">
        <v>66</v>
      </c>
      <c r="C8" s="4">
        <v>2016</v>
      </c>
      <c r="D8" s="663"/>
      <c r="E8" s="2" t="s">
        <v>67</v>
      </c>
      <c r="F8" s="4" t="s">
        <v>68</v>
      </c>
      <c r="G8" s="663"/>
      <c r="H8" s="663"/>
      <c r="I8" s="663"/>
      <c r="J8" s="663"/>
      <c r="K8" s="663"/>
      <c r="L8" s="663"/>
      <c r="M8" s="663"/>
      <c r="N8" s="663"/>
      <c r="O8" s="663"/>
      <c r="P8" s="663"/>
      <c r="Q8" s="663"/>
      <c r="R8" s="663"/>
      <c r="S8" s="663"/>
      <c r="T8" s="663"/>
      <c r="U8" s="663"/>
      <c r="V8" s="663"/>
      <c r="W8" s="663"/>
    </row>
    <row r="9" spans="1:23" ht="16.899999999999999" customHeight="1">
      <c r="A9" s="2" t="s">
        <v>69</v>
      </c>
      <c r="B9" s="3" t="s">
        <v>70</v>
      </c>
      <c r="C9" s="4">
        <v>2017</v>
      </c>
      <c r="D9" s="663"/>
      <c r="E9" s="2" t="s">
        <v>71</v>
      </c>
      <c r="F9" s="4" t="s">
        <v>72</v>
      </c>
      <c r="G9" s="663"/>
      <c r="H9" s="663"/>
      <c r="I9" s="663"/>
      <c r="J9" s="663"/>
      <c r="K9" s="663"/>
      <c r="L9" s="663"/>
      <c r="M9" s="663"/>
      <c r="N9" s="663"/>
      <c r="O9" s="663"/>
      <c r="P9" s="663"/>
      <c r="Q9" s="663"/>
      <c r="R9" s="663"/>
      <c r="S9" s="663"/>
      <c r="T9" s="663"/>
      <c r="U9" s="663"/>
      <c r="V9" s="663"/>
      <c r="W9" s="663"/>
    </row>
    <row r="10" spans="1:23" ht="16.899999999999999" customHeight="1">
      <c r="A10" s="2" t="s">
        <v>73</v>
      </c>
      <c r="B10" s="3" t="s">
        <v>74</v>
      </c>
      <c r="C10" s="4">
        <v>2018</v>
      </c>
      <c r="D10" s="663"/>
      <c r="E10" s="2" t="s">
        <v>75</v>
      </c>
      <c r="F10" s="4" t="s">
        <v>76</v>
      </c>
      <c r="G10" s="663"/>
      <c r="H10" s="663"/>
      <c r="I10" s="663"/>
      <c r="J10" s="663"/>
      <c r="K10" s="663"/>
      <c r="L10" s="663"/>
      <c r="M10" s="663"/>
      <c r="N10" s="663"/>
      <c r="O10" s="663"/>
      <c r="P10" s="663"/>
      <c r="Q10" s="663"/>
      <c r="R10" s="663"/>
      <c r="S10" s="663"/>
      <c r="T10" s="663"/>
      <c r="U10" s="663"/>
      <c r="V10" s="663"/>
      <c r="W10" s="663"/>
    </row>
    <row r="11" spans="1:23" ht="16.899999999999999" customHeight="1">
      <c r="A11" s="2" t="s">
        <v>77</v>
      </c>
      <c r="B11" s="3" t="s">
        <v>78</v>
      </c>
      <c r="C11" s="4">
        <v>2019</v>
      </c>
      <c r="D11" s="663"/>
      <c r="E11" s="2" t="s">
        <v>79</v>
      </c>
      <c r="F11" s="4" t="s">
        <v>80</v>
      </c>
      <c r="G11" s="663"/>
      <c r="H11" s="663"/>
      <c r="I11" s="663"/>
      <c r="J11" s="663"/>
      <c r="K11" s="663"/>
      <c r="L11" s="663"/>
      <c r="M11" s="663"/>
      <c r="N11" s="663"/>
      <c r="O11" s="663"/>
      <c r="P11" s="663"/>
      <c r="Q11" s="663"/>
      <c r="R11" s="663"/>
      <c r="S11" s="663"/>
      <c r="T11" s="663"/>
      <c r="U11" s="663"/>
      <c r="V11" s="663"/>
      <c r="W11" s="663"/>
    </row>
    <row r="12" spans="1:23" ht="16.899999999999999" customHeight="1">
      <c r="A12" s="2" t="s">
        <v>81</v>
      </c>
      <c r="B12" s="4" t="s">
        <v>82</v>
      </c>
      <c r="C12" s="4">
        <v>2020</v>
      </c>
      <c r="D12" s="663"/>
      <c r="E12" s="2" t="s">
        <v>83</v>
      </c>
      <c r="F12" s="4" t="s">
        <v>84</v>
      </c>
      <c r="G12" s="663"/>
      <c r="H12" s="663"/>
      <c r="I12" s="663"/>
      <c r="J12" s="663"/>
      <c r="K12" s="663"/>
      <c r="L12" s="663"/>
      <c r="M12" s="663"/>
      <c r="N12" s="663"/>
      <c r="O12" s="663"/>
      <c r="P12" s="663"/>
      <c r="Q12" s="663"/>
      <c r="R12" s="663"/>
      <c r="S12" s="663"/>
      <c r="T12" s="663"/>
      <c r="U12" s="663"/>
      <c r="V12" s="663"/>
      <c r="W12" s="663"/>
    </row>
    <row r="13" spans="1:23" ht="16.899999999999999" customHeight="1">
      <c r="A13" s="2" t="s">
        <v>85</v>
      </c>
      <c r="B13" s="4" t="s">
        <v>86</v>
      </c>
      <c r="C13" s="4">
        <v>2021</v>
      </c>
      <c r="D13" s="663"/>
      <c r="E13" s="2" t="s">
        <v>87</v>
      </c>
      <c r="F13" s="4" t="s">
        <v>88</v>
      </c>
      <c r="G13" s="663"/>
      <c r="H13" s="663"/>
      <c r="I13" s="663"/>
      <c r="J13" s="663"/>
      <c r="K13" s="663"/>
      <c r="L13" s="663"/>
      <c r="M13" s="663"/>
      <c r="N13" s="663"/>
      <c r="O13" s="663"/>
      <c r="P13" s="663"/>
      <c r="Q13" s="663"/>
      <c r="R13" s="663"/>
      <c r="S13" s="663"/>
      <c r="T13" s="663"/>
      <c r="U13" s="663"/>
      <c r="V13" s="663"/>
      <c r="W13" s="663"/>
    </row>
    <row r="14" spans="1:23" ht="16.899999999999999" customHeight="1">
      <c r="A14" s="663"/>
      <c r="B14" s="663"/>
      <c r="C14" s="4">
        <v>2022</v>
      </c>
      <c r="D14" s="663"/>
      <c r="E14" s="2" t="s">
        <v>89</v>
      </c>
      <c r="F14" s="4" t="s">
        <v>90</v>
      </c>
      <c r="G14" s="663"/>
      <c r="H14" s="663"/>
      <c r="I14" s="663"/>
      <c r="J14" s="663"/>
      <c r="K14" s="663"/>
      <c r="L14" s="663"/>
      <c r="M14" s="663"/>
      <c r="N14" s="663"/>
      <c r="O14" s="663"/>
      <c r="P14" s="663"/>
      <c r="Q14" s="663"/>
      <c r="R14" s="663"/>
      <c r="S14" s="663"/>
      <c r="T14" s="663"/>
      <c r="U14" s="663"/>
      <c r="V14" s="663"/>
      <c r="W14" s="663"/>
    </row>
    <row r="15" spans="1:23" ht="16.899999999999999" customHeight="1">
      <c r="A15" s="663"/>
      <c r="B15" s="663"/>
      <c r="C15" s="4">
        <v>2023</v>
      </c>
      <c r="D15" s="663"/>
      <c r="E15" s="2" t="s">
        <v>91</v>
      </c>
      <c r="F15" s="4" t="s">
        <v>92</v>
      </c>
      <c r="G15" s="663"/>
      <c r="H15" s="663"/>
      <c r="I15" s="663"/>
      <c r="J15" s="663"/>
      <c r="K15" s="663"/>
      <c r="L15" s="663"/>
      <c r="M15" s="663"/>
      <c r="N15" s="663"/>
      <c r="O15" s="663"/>
      <c r="P15" s="663"/>
      <c r="Q15" s="663"/>
      <c r="R15" s="663"/>
      <c r="S15" s="663"/>
      <c r="T15" s="663"/>
      <c r="U15" s="663"/>
      <c r="V15" s="663"/>
      <c r="W15" s="663"/>
    </row>
    <row r="16" spans="1:23" ht="16.899999999999999" customHeight="1">
      <c r="A16" s="663"/>
      <c r="B16" s="663"/>
      <c r="C16" s="4">
        <v>2024</v>
      </c>
      <c r="D16" s="663"/>
      <c r="E16" s="2" t="s">
        <v>93</v>
      </c>
      <c r="F16" s="4" t="s">
        <v>94</v>
      </c>
      <c r="G16" s="663"/>
      <c r="H16" s="663"/>
      <c r="I16" s="663"/>
      <c r="J16" s="663"/>
      <c r="K16" s="663"/>
      <c r="L16" s="663"/>
      <c r="M16" s="663"/>
      <c r="N16" s="663"/>
      <c r="O16" s="663"/>
      <c r="P16" s="663"/>
      <c r="Q16" s="663"/>
      <c r="R16" s="663"/>
      <c r="S16" s="663"/>
      <c r="T16" s="663"/>
      <c r="U16" s="663"/>
      <c r="V16" s="663"/>
      <c r="W16" s="663"/>
    </row>
    <row r="17" spans="3:6" ht="16.899999999999999" customHeight="1">
      <c r="C17" s="4">
        <v>2025</v>
      </c>
      <c r="D17" s="663"/>
      <c r="E17" s="2" t="s">
        <v>95</v>
      </c>
      <c r="F17" s="2" t="s">
        <v>96</v>
      </c>
    </row>
    <row r="18" spans="3:6" ht="16.899999999999999" customHeight="1">
      <c r="C18" s="4">
        <v>2026</v>
      </c>
      <c r="D18" s="663"/>
      <c r="E18" s="2" t="s">
        <v>97</v>
      </c>
      <c r="F18" s="2" t="s">
        <v>98</v>
      </c>
    </row>
    <row r="19" spans="3:6" ht="16.899999999999999" customHeight="1">
      <c r="C19" s="4">
        <v>2027</v>
      </c>
      <c r="D19" s="663"/>
      <c r="E19" s="2" t="s">
        <v>99</v>
      </c>
      <c r="F19" s="2" t="s">
        <v>100</v>
      </c>
    </row>
    <row r="20" spans="3:6" ht="16.899999999999999" customHeight="1">
      <c r="C20" s="4">
        <v>2028</v>
      </c>
      <c r="D20" s="663"/>
      <c r="E20" s="2" t="s">
        <v>101</v>
      </c>
      <c r="F20" s="2" t="s">
        <v>102</v>
      </c>
    </row>
    <row r="21" spans="3:6" ht="16.899999999999999" customHeight="1">
      <c r="C21" s="4">
        <v>2029</v>
      </c>
      <c r="D21" s="663"/>
      <c r="E21" s="2" t="s">
        <v>103</v>
      </c>
      <c r="F21" s="2" t="s">
        <v>104</v>
      </c>
    </row>
    <row r="22" spans="3:6" ht="16.899999999999999" customHeight="1">
      <c r="C22" s="663"/>
      <c r="D22" s="663"/>
      <c r="E22" s="2" t="s">
        <v>105</v>
      </c>
      <c r="F22" s="2" t="s">
        <v>106</v>
      </c>
    </row>
    <row r="23" spans="3:6" ht="16.899999999999999" customHeight="1">
      <c r="C23" s="663"/>
      <c r="D23" s="663"/>
      <c r="E23" s="2" t="s">
        <v>107</v>
      </c>
      <c r="F23" s="2" t="s">
        <v>108</v>
      </c>
    </row>
    <row r="24" spans="3:6" ht="16.899999999999999" customHeight="1">
      <c r="C24" s="663"/>
      <c r="D24" s="663"/>
      <c r="E24" s="2" t="s">
        <v>109</v>
      </c>
      <c r="F24" s="2" t="s">
        <v>109</v>
      </c>
    </row>
    <row r="25" spans="3:6" ht="15.75" customHeight="1">
      <c r="C25" s="663"/>
      <c r="D25" s="663"/>
      <c r="E25" s="2" t="s">
        <v>110</v>
      </c>
      <c r="F25" s="2" t="s">
        <v>110</v>
      </c>
    </row>
    <row r="26" spans="3:6" ht="15" customHeight="1">
      <c r="C26" s="663"/>
      <c r="D26" s="663"/>
      <c r="E26" s="663"/>
      <c r="F26" s="663"/>
    </row>
    <row r="27" spans="3:6" ht="15" customHeight="1">
      <c r="C27" s="663"/>
      <c r="D27" s="663"/>
      <c r="E27" s="663"/>
      <c r="F27" s="663"/>
    </row>
    <row r="28" spans="3:6" ht="15" customHeight="1">
      <c r="C28" s="663"/>
      <c r="D28" s="663"/>
      <c r="E28" s="663"/>
      <c r="F28" s="663"/>
    </row>
    <row r="29" spans="3:6" ht="15" customHeight="1">
      <c r="C29" s="663"/>
      <c r="D29" s="663"/>
      <c r="E29" s="663"/>
      <c r="F29" s="663"/>
    </row>
    <row r="30" spans="3:6" ht="15" customHeight="1">
      <c r="C30" s="663"/>
      <c r="D30" s="663"/>
      <c r="E30" s="663"/>
      <c r="F30" s="663"/>
    </row>
    <row r="31" spans="3:6" ht="15" customHeight="1">
      <c r="C31" s="663"/>
      <c r="D31" s="663"/>
      <c r="E31" s="663"/>
      <c r="F31" s="663"/>
    </row>
    <row r="32" spans="3:6" ht="15" customHeight="1">
      <c r="C32" s="663"/>
      <c r="D32" s="663"/>
      <c r="E32" s="663"/>
      <c r="F32" s="663"/>
    </row>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sheetData>
  <mergeCells count="1">
    <mergeCell ref="E1:F1"/>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D1:J50"/>
  <sheetViews>
    <sheetView showRuler="0" workbookViewId="0">
      <selection activeCell="E13" sqref="E13"/>
    </sheetView>
  </sheetViews>
  <sheetFormatPr defaultColWidth="13.28515625" defaultRowHeight="13.15"/>
  <cols>
    <col min="1" max="1" width="3.7109375" customWidth="1"/>
    <col min="2" max="2" width="1.7109375" customWidth="1"/>
    <col min="3" max="3" width="7.28515625" customWidth="1"/>
    <col min="4" max="4" width="6.5703125" customWidth="1"/>
    <col min="5" max="5" width="27.42578125" customWidth="1"/>
    <col min="6" max="6" width="4.7109375" customWidth="1"/>
    <col min="7" max="7" width="9.28515625" customWidth="1"/>
    <col min="8" max="8" width="13.5703125" customWidth="1"/>
    <col min="9" max="9" width="15.42578125" customWidth="1"/>
    <col min="10" max="10" width="4.42578125" customWidth="1"/>
    <col min="11" max="15" width="0" hidden="1"/>
  </cols>
  <sheetData>
    <row r="1" spans="4:10" ht="15.75" customHeight="1">
      <c r="D1" s="663"/>
      <c r="E1" s="663"/>
      <c r="F1" s="663"/>
      <c r="G1" s="663"/>
      <c r="H1" s="663"/>
      <c r="I1" s="663"/>
      <c r="J1" s="663"/>
    </row>
    <row r="2" spans="4:10" ht="15.75" customHeight="1">
      <c r="D2" s="663"/>
      <c r="E2" s="663"/>
      <c r="F2" s="663"/>
      <c r="G2" s="663"/>
      <c r="H2" s="663"/>
      <c r="I2" s="663"/>
      <c r="J2" s="663"/>
    </row>
    <row r="3" spans="4:10" ht="15.75" customHeight="1">
      <c r="D3" s="663"/>
      <c r="E3" s="663"/>
      <c r="F3" s="663"/>
      <c r="G3" s="663"/>
      <c r="H3" s="663"/>
      <c r="I3" s="663"/>
      <c r="J3" s="663"/>
    </row>
    <row r="4" spans="4:10" ht="15.75" customHeight="1">
      <c r="D4" s="663"/>
      <c r="E4" s="663"/>
      <c r="F4" s="663"/>
      <c r="G4" s="663"/>
      <c r="H4" s="663"/>
      <c r="I4" s="663"/>
      <c r="J4" s="663"/>
    </row>
    <row r="5" spans="4:10" ht="15.75" customHeight="1">
      <c r="D5" s="663"/>
      <c r="E5" s="663"/>
      <c r="F5" s="663"/>
      <c r="G5" s="663"/>
      <c r="H5" s="663"/>
      <c r="I5" s="663"/>
      <c r="J5" s="663"/>
    </row>
    <row r="6" spans="4:10" ht="16.899999999999999" customHeight="1">
      <c r="D6" s="663"/>
      <c r="E6" s="663"/>
      <c r="F6" s="663"/>
      <c r="G6" s="663"/>
      <c r="H6" s="7" t="s">
        <v>111</v>
      </c>
      <c r="I6" s="663"/>
      <c r="J6" s="663"/>
    </row>
    <row r="7" spans="4:10" ht="15.75" customHeight="1">
      <c r="D7" s="663"/>
      <c r="E7" s="663"/>
      <c r="F7" s="663"/>
      <c r="G7" s="663"/>
      <c r="H7" s="663"/>
      <c r="I7" s="663"/>
      <c r="J7" s="663"/>
    </row>
    <row r="8" spans="4:10" ht="15.75" customHeight="1">
      <c r="D8" s="663"/>
      <c r="E8" s="663"/>
      <c r="F8" s="663"/>
      <c r="G8" s="663"/>
      <c r="H8" s="663"/>
      <c r="I8" s="663"/>
      <c r="J8" s="663"/>
    </row>
    <row r="9" spans="4:10" ht="15.75" customHeight="1">
      <c r="D9" s="663"/>
      <c r="E9" s="663"/>
      <c r="F9" s="663"/>
      <c r="G9" s="663"/>
      <c r="H9" s="663"/>
      <c r="I9" s="663"/>
      <c r="J9" s="663"/>
    </row>
    <row r="10" spans="4:10" ht="15.75" customHeight="1">
      <c r="D10" s="663"/>
      <c r="E10" s="663"/>
      <c r="F10" s="663"/>
      <c r="G10" s="663"/>
      <c r="H10" s="663"/>
      <c r="I10" s="663"/>
      <c r="J10" s="663"/>
    </row>
    <row r="11" spans="4:10" ht="15.75" customHeight="1">
      <c r="D11" s="13"/>
      <c r="E11" s="13"/>
      <c r="F11" s="13"/>
      <c r="G11" s="13"/>
      <c r="H11" s="13"/>
      <c r="I11" s="16"/>
      <c r="J11" s="13"/>
    </row>
    <row r="12" spans="4:10" ht="16.899999999999999" customHeight="1">
      <c r="D12" s="8" t="s">
        <v>0</v>
      </c>
      <c r="E12" s="9" t="s">
        <v>112</v>
      </c>
      <c r="F12" s="17"/>
      <c r="G12" s="8" t="s">
        <v>2</v>
      </c>
      <c r="H12" s="10" t="s">
        <v>14</v>
      </c>
      <c r="I12" s="663"/>
      <c r="J12" s="13"/>
    </row>
    <row r="13" spans="4:10" ht="16.899999999999999" customHeight="1">
      <c r="D13" s="8" t="s">
        <v>1</v>
      </c>
      <c r="E13" s="11">
        <v>2025</v>
      </c>
      <c r="F13" s="17"/>
      <c r="G13" s="8" t="s">
        <v>113</v>
      </c>
      <c r="H13" s="10" t="s">
        <v>107</v>
      </c>
      <c r="I13" s="12" t="str">
        <f>VLOOKUP(H13,Opciones!$E$2:$F$25,2,FALSE)</f>
        <v>Publico</v>
      </c>
      <c r="J13" s="13"/>
    </row>
    <row r="14" spans="4:10" ht="16.899999999999999" customHeight="1">
      <c r="D14" s="8" t="s">
        <v>114</v>
      </c>
      <c r="E14" s="10" t="s">
        <v>17</v>
      </c>
      <c r="F14" s="13"/>
      <c r="G14" s="8" t="s">
        <v>11</v>
      </c>
      <c r="H14" s="10" t="s">
        <v>23</v>
      </c>
      <c r="I14" s="12" t="str">
        <f>VLOOKUP(E14,Opciones!$G$2:$H$5,2,0)</f>
        <v>EURO_ESP</v>
      </c>
      <c r="J14" s="13"/>
    </row>
    <row r="15" spans="4:10" ht="15.75" customHeight="1">
      <c r="D15" s="13"/>
      <c r="E15" s="13"/>
      <c r="F15" s="13"/>
      <c r="G15" s="13"/>
      <c r="H15" s="13"/>
      <c r="I15" s="13" t="str">
        <f>VLOOKUP(H14,Opciones!$V$2:$W$4,2,0)</f>
        <v>Totc2</v>
      </c>
      <c r="J15" s="13"/>
    </row>
    <row r="16" spans="4:10" ht="16.899999999999999" customHeight="1">
      <c r="D16" s="13"/>
      <c r="E16" s="14" t="s">
        <v>115</v>
      </c>
      <c r="F16" s="14"/>
      <c r="G16" s="15" t="s">
        <v>116</v>
      </c>
      <c r="H16" s="663"/>
      <c r="I16" s="13"/>
      <c r="J16" s="13"/>
    </row>
    <row r="17" ht="15.75" customHeight="1"/>
    <row r="18" ht="15.75" customHeight="1"/>
    <row r="19" ht="15" hidden="1" customHeight="1"/>
    <row r="20" ht="15" hidden="1" customHeight="1"/>
    <row r="21" ht="15" hidden="1" customHeight="1"/>
    <row r="22" ht="15" hidden="1" customHeight="1"/>
    <row r="23" ht="15" hidden="1" customHeight="1"/>
    <row r="24" ht="15" hidden="1" customHeight="1"/>
    <row r="25" ht="15" hidden="1" customHeight="1"/>
    <row r="26" ht="15" hidden="1" customHeight="1"/>
    <row r="27" ht="15" hidden="1" customHeight="1"/>
    <row r="28" ht="15" hidden="1" customHeight="1"/>
    <row r="29" ht="15" hidden="1" customHeight="1"/>
    <row r="30" ht="15" hidden="1" customHeight="1"/>
    <row r="31" ht="15" hidden="1" customHeight="1"/>
    <row r="32" ht="15" hidden="1" customHeight="1"/>
    <row r="33" spans="5:9" ht="15" hidden="1" customHeight="1">
      <c r="E33" s="663"/>
      <c r="F33" s="663"/>
      <c r="G33" s="663"/>
      <c r="H33" s="663"/>
      <c r="I33" s="663"/>
    </row>
    <row r="34" spans="5:9" ht="15" hidden="1" customHeight="1">
      <c r="E34" s="663"/>
      <c r="F34" s="663"/>
      <c r="G34" s="663"/>
      <c r="H34" s="663"/>
      <c r="I34" s="663"/>
    </row>
    <row r="35" spans="5:9" ht="15" hidden="1" customHeight="1">
      <c r="E35" s="663"/>
      <c r="F35" s="663"/>
      <c r="G35" s="663"/>
      <c r="H35" s="663"/>
      <c r="I35" s="663"/>
    </row>
    <row r="36" spans="5:9" ht="15" hidden="1" customHeight="1">
      <c r="E36" s="663"/>
      <c r="F36" s="663"/>
      <c r="G36" s="663"/>
      <c r="H36" s="663"/>
      <c r="I36" s="663"/>
    </row>
    <row r="37" spans="5:9" ht="15" hidden="1" customHeight="1">
      <c r="E37" s="663"/>
      <c r="F37" s="663"/>
      <c r="G37" s="663"/>
      <c r="H37" s="663"/>
      <c r="I37" s="663"/>
    </row>
    <row r="38" spans="5:9" ht="15" hidden="1" customHeight="1">
      <c r="E38" s="663"/>
      <c r="F38" s="663"/>
      <c r="G38" s="663"/>
      <c r="H38" s="663"/>
      <c r="I38" s="663"/>
    </row>
    <row r="39" spans="5:9" ht="15" hidden="1" customHeight="1">
      <c r="E39" s="690"/>
      <c r="F39" s="690"/>
      <c r="G39" s="690"/>
      <c r="H39" s="690"/>
      <c r="I39" s="690"/>
    </row>
    <row r="40" spans="5:9" ht="15" hidden="1" customHeight="1">
      <c r="E40" s="663"/>
      <c r="F40" s="663"/>
      <c r="G40" s="663"/>
      <c r="H40" s="663"/>
      <c r="I40" s="663"/>
    </row>
    <row r="41" spans="5:9" ht="15" hidden="1" customHeight="1">
      <c r="E41" s="663"/>
      <c r="F41" s="663"/>
      <c r="G41" s="663"/>
      <c r="H41" s="663"/>
      <c r="I41" s="663"/>
    </row>
    <row r="42" spans="5:9" ht="15" hidden="1" customHeight="1">
      <c r="E42" s="663"/>
      <c r="F42" s="663"/>
      <c r="G42" s="663"/>
      <c r="H42" s="663"/>
      <c r="I42" s="663"/>
    </row>
    <row r="43" spans="5:9" ht="15" customHeight="1">
      <c r="E43" s="663"/>
      <c r="F43" s="663"/>
      <c r="G43" s="663"/>
      <c r="H43" s="663"/>
      <c r="I43" s="663"/>
    </row>
    <row r="44" spans="5:9" ht="15" customHeight="1">
      <c r="E44" s="663"/>
      <c r="F44" s="663"/>
      <c r="G44" s="663"/>
      <c r="H44" s="663"/>
      <c r="I44" s="663"/>
    </row>
    <row r="45" spans="5:9" ht="15" customHeight="1">
      <c r="E45" s="663"/>
      <c r="F45" s="663"/>
      <c r="G45" s="663"/>
      <c r="H45" s="663"/>
      <c r="I45" s="663"/>
    </row>
    <row r="46" spans="5:9" ht="15" customHeight="1">
      <c r="E46" s="663"/>
      <c r="F46" s="663"/>
      <c r="G46" s="663"/>
      <c r="H46" s="663"/>
      <c r="I46" s="663"/>
    </row>
    <row r="47" spans="5:9" ht="15" customHeight="1">
      <c r="E47" s="663"/>
      <c r="F47" s="663"/>
      <c r="G47" s="663"/>
      <c r="H47" s="663"/>
      <c r="I47" s="663"/>
    </row>
    <row r="48" spans="5:9" ht="15" customHeight="1">
      <c r="E48" s="663"/>
      <c r="F48" s="663"/>
      <c r="G48" s="663"/>
      <c r="H48" s="663"/>
      <c r="I48" s="663"/>
    </row>
    <row r="49" ht="15" customHeight="1"/>
    <row r="50" ht="15" customHeight="1"/>
  </sheetData>
  <mergeCells count="2">
    <mergeCell ref="H39:I39"/>
    <mergeCell ref="E39:G39"/>
  </mergeCells>
  <dataValidations count="5">
    <dataValidation type="list" allowBlank="1" sqref="G32" xr:uid="{00000000-0002-0000-0200-000001000000}">
      <formula1>"2009,2010,2011,2012,2013,2014,2015,2016,2017,2018,2019,2020,2021"</formula1>
    </dataValidation>
    <dataValidation type="list" allowBlank="1" sqref="G36" xr:uid="{00000000-0002-0000-0200-000002000000}">
      <formula1>"Periodic,YTD"</formula1>
    </dataValidation>
    <dataValidation type="list" allowBlank="1" sqref="G35" xr:uid="{00000000-0002-0000-0200-000003000000}">
      <formula1>"[ICP None],[ICP Top]"</formula1>
    </dataValidation>
    <dataValidation type="list" allowBlank="1" sqref="G33" xr:uid="{00000000-0002-0000-0200-000004000000}">
      <formula1>"M01,M02,M03,M04,M05,M06,M07,M08,M09,M10,M11,M12,M13"</formula1>
    </dataValidation>
    <dataValidation type="list" allowBlank="1" sqref="G34" xr:uid="{00000000-0002-0000-0200-000005000000}">
      <formula1>"ACTUAL_CO,ACTUAL"</formula1>
    </dataValidation>
  </dataValidations>
  <pageMargins left="0.75" right="0.75" top="1" bottom="1" header="0.5" footer="0.5"/>
  <extLst>
    <ext xmlns:x14="http://schemas.microsoft.com/office/spreadsheetml/2009/9/main" uri="{CCE6A557-97BC-4b89-ADB6-D9C93CAAB3DF}">
      <x14:dataValidations xmlns:xm="http://schemas.microsoft.com/office/excel/2006/main" count="1">
        <x14:dataValidation type="list" allowBlank="1" xr:uid="{00000000-0002-0000-0200-000000000000}">
          <x14:formula1>
            <xm:f>Opciones!$V$2:$V$4</xm:f>
          </x14:formula1>
          <xm:sqref>H14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F61B4C-2A4F-449C-AE59-E6D1CD29C8B0}">
  <sheetPr codeName="Sheet4">
    <pageSetUpPr fitToPage="1"/>
  </sheetPr>
  <dimension ref="A1:AR175"/>
  <sheetViews>
    <sheetView tabSelected="1" zoomScale="70" zoomScaleNormal="70" workbookViewId="0"/>
  </sheetViews>
  <sheetFormatPr defaultColWidth="9.28515625" defaultRowHeight="13.15"/>
  <cols>
    <col min="1" max="1" width="9.28515625" style="44"/>
    <col min="2" max="2" width="35.42578125" style="44" customWidth="1"/>
    <col min="3" max="3" width="36.42578125" style="44" bestFit="1" customWidth="1"/>
    <col min="4" max="4" width="14.28515625" style="44" customWidth="1"/>
    <col min="5" max="6" width="9.28515625" style="44"/>
    <col min="7" max="8" width="9.28515625" style="51"/>
    <col min="9" max="9" width="9.28515625" style="631"/>
    <col min="10" max="11" width="9.28515625" style="51"/>
    <col min="12" max="12" width="36.42578125" style="51" bestFit="1" customWidth="1"/>
    <col min="13" max="13" width="9.28515625" style="51"/>
    <col min="14" max="14" width="36.42578125" style="51" bestFit="1" customWidth="1"/>
    <col min="15" max="25" width="9.28515625" style="51"/>
    <col min="26" max="16384" width="9.28515625" style="44"/>
  </cols>
  <sheetData>
    <row r="1" spans="1:44" ht="18.399999999999999" customHeight="1">
      <c r="A1" s="52"/>
      <c r="AE1" s="54"/>
      <c r="AF1" s="54"/>
      <c r="AG1" s="54"/>
      <c r="AH1" s="56"/>
      <c r="AI1" s="56"/>
      <c r="AJ1" s="56"/>
      <c r="AK1" s="56"/>
      <c r="AL1" s="56"/>
      <c r="AM1" s="56"/>
      <c r="AN1" s="56"/>
      <c r="AO1" s="56"/>
      <c r="AP1" s="56"/>
      <c r="AQ1" s="54"/>
      <c r="AR1" s="54"/>
    </row>
    <row r="2" spans="1:44">
      <c r="AE2" s="54"/>
      <c r="AF2" s="54"/>
      <c r="AG2" s="54"/>
      <c r="AH2" s="56"/>
      <c r="AI2" s="56"/>
      <c r="AJ2" s="56"/>
      <c r="AK2" s="56"/>
      <c r="AL2" s="56"/>
      <c r="AM2" s="51" t="s">
        <v>117</v>
      </c>
      <c r="AN2" s="56"/>
      <c r="AO2" s="56"/>
      <c r="AP2" s="56"/>
      <c r="AQ2" s="54"/>
      <c r="AR2" s="54"/>
    </row>
    <row r="3" spans="1:44">
      <c r="AE3" s="54"/>
      <c r="AF3" s="54"/>
      <c r="AG3" s="54"/>
      <c r="AH3" s="56"/>
      <c r="AI3" s="56"/>
      <c r="AJ3" s="56"/>
      <c r="AK3" s="56"/>
      <c r="AL3" s="56"/>
      <c r="AM3" s="51" t="s">
        <v>118</v>
      </c>
      <c r="AN3" s="56"/>
      <c r="AO3" s="56"/>
      <c r="AP3" s="56"/>
      <c r="AQ3" s="54"/>
      <c r="AR3" s="54"/>
    </row>
    <row r="4" spans="1:44" ht="48.4" customHeight="1" thickBot="1">
      <c r="B4" s="104" t="str">
        <f>IF(Index!$AJ$5=1,K4,M4)</f>
        <v xml:space="preserve">Índice </v>
      </c>
      <c r="D4" s="112" t="s">
        <v>119</v>
      </c>
      <c r="K4" s="58" t="s">
        <v>120</v>
      </c>
      <c r="M4" s="58" t="s">
        <v>121</v>
      </c>
      <c r="AE4" s="54"/>
      <c r="AF4" s="54"/>
      <c r="AG4" s="54"/>
      <c r="AH4" s="56"/>
      <c r="AI4" s="56"/>
      <c r="AJ4" s="56"/>
      <c r="AK4" s="56"/>
      <c r="AL4" s="56"/>
      <c r="AM4" s="56"/>
      <c r="AN4" s="56"/>
      <c r="AO4" s="56"/>
      <c r="AP4" s="56"/>
      <c r="AQ4" s="54"/>
      <c r="AR4" s="54"/>
    </row>
    <row r="5" spans="1:44" ht="17.45" thickBot="1">
      <c r="D5" s="61" t="s">
        <v>118</v>
      </c>
      <c r="E5" s="45"/>
      <c r="AE5" s="54"/>
      <c r="AF5" s="54"/>
      <c r="AG5" s="54"/>
      <c r="AH5" s="56"/>
      <c r="AI5" s="56"/>
      <c r="AJ5" s="56">
        <f>IF(D5="English",2,1)</f>
        <v>1</v>
      </c>
      <c r="AK5" s="56"/>
      <c r="AL5" s="56"/>
      <c r="AM5" s="56"/>
      <c r="AN5" s="56"/>
      <c r="AO5" s="56"/>
      <c r="AP5" s="56"/>
      <c r="AQ5" s="54"/>
      <c r="AR5" s="54"/>
    </row>
    <row r="6" spans="1:44" ht="19.149999999999999">
      <c r="B6" s="120" t="str">
        <f>IF(Index!$AJ$5=1,K6,M6)</f>
        <v>1. DATOS SIGNIFICATIVOS</v>
      </c>
      <c r="C6" s="121"/>
      <c r="E6" s="45"/>
      <c r="K6" s="59" t="s">
        <v>122</v>
      </c>
      <c r="M6" s="59" t="s">
        <v>123</v>
      </c>
      <c r="AE6" s="54"/>
      <c r="AF6" s="54"/>
      <c r="AG6" s="54"/>
      <c r="AH6" s="56"/>
      <c r="AI6" s="56"/>
      <c r="AJ6" s="56"/>
      <c r="AK6" s="56"/>
      <c r="AL6" s="56"/>
      <c r="AM6" s="56"/>
      <c r="AN6" s="56"/>
      <c r="AO6" s="56"/>
      <c r="AP6" s="56"/>
      <c r="AQ6" s="54"/>
      <c r="AR6" s="54"/>
    </row>
    <row r="7" spans="1:44" ht="17.649999999999999" customHeight="1">
      <c r="AE7" s="54"/>
      <c r="AF7" s="54"/>
      <c r="AG7" s="54"/>
      <c r="AH7" s="56"/>
      <c r="AI7" s="56"/>
      <c r="AJ7" s="56"/>
      <c r="AK7" s="56"/>
      <c r="AL7" s="56"/>
      <c r="AM7" s="56"/>
      <c r="AN7" s="56"/>
      <c r="AO7" s="56"/>
      <c r="AP7" s="56"/>
      <c r="AQ7" s="54"/>
      <c r="AR7" s="54"/>
    </row>
    <row r="8" spans="1:44" ht="19.149999999999999">
      <c r="B8" s="120" t="str">
        <f>IF(Index!$AJ$5=1,K8,M8)</f>
        <v xml:space="preserve">2. BALANCE </v>
      </c>
      <c r="C8" s="121"/>
      <c r="K8" s="59" t="s">
        <v>124</v>
      </c>
      <c r="M8" s="59" t="s">
        <v>125</v>
      </c>
      <c r="AE8" s="54"/>
      <c r="AF8" s="54"/>
      <c r="AG8" s="54"/>
      <c r="AH8" s="56"/>
      <c r="AI8" s="56"/>
      <c r="AJ8" s="56"/>
      <c r="AK8" s="56"/>
      <c r="AL8" s="56"/>
      <c r="AM8" s="56"/>
      <c r="AN8" s="56"/>
      <c r="AO8" s="56"/>
      <c r="AP8" s="56"/>
      <c r="AQ8" s="54"/>
      <c r="AR8" s="54"/>
    </row>
    <row r="9" spans="1:44" s="47" customFormat="1" ht="19.149999999999999" customHeight="1">
      <c r="B9" s="71" t="str">
        <f>IF(Index!$AJ$5=1,L9,N9)</f>
        <v xml:space="preserve">2.1 Balance </v>
      </c>
      <c r="G9" s="60"/>
      <c r="H9" s="60"/>
      <c r="I9" s="53"/>
      <c r="J9" s="60"/>
      <c r="K9" s="60"/>
      <c r="L9" s="60" t="s">
        <v>126</v>
      </c>
      <c r="M9" s="60"/>
      <c r="N9" s="60" t="s">
        <v>127</v>
      </c>
      <c r="O9" s="60"/>
      <c r="P9" s="60"/>
      <c r="Q9" s="60"/>
      <c r="R9" s="60"/>
      <c r="S9" s="60"/>
      <c r="T9" s="60"/>
      <c r="U9" s="60"/>
      <c r="V9" s="60"/>
      <c r="W9" s="60"/>
      <c r="X9" s="60"/>
      <c r="Y9" s="60"/>
      <c r="AE9" s="55"/>
      <c r="AF9" s="55"/>
      <c r="AG9" s="55"/>
      <c r="AH9" s="57"/>
      <c r="AI9" s="57"/>
      <c r="AJ9" s="57"/>
      <c r="AK9" s="57"/>
      <c r="AL9" s="57"/>
      <c r="AM9" s="57"/>
      <c r="AN9" s="57"/>
      <c r="AO9" s="57"/>
      <c r="AP9" s="57"/>
      <c r="AQ9" s="55"/>
      <c r="AR9" s="55"/>
    </row>
    <row r="10" spans="1:44" s="47" customFormat="1" ht="19.149999999999999" customHeight="1">
      <c r="B10" s="71" t="str">
        <f>IF(Index!$AJ$5=1,L10,N10)</f>
        <v>2.2 Recursos</v>
      </c>
      <c r="G10" s="60"/>
      <c r="H10" s="60"/>
      <c r="I10" s="53"/>
      <c r="J10" s="60"/>
      <c r="K10" s="60"/>
      <c r="L10" s="60" t="s">
        <v>128</v>
      </c>
      <c r="M10" s="60"/>
      <c r="N10" s="60" t="s">
        <v>129</v>
      </c>
      <c r="O10" s="60"/>
      <c r="P10" s="60"/>
      <c r="Q10" s="60"/>
      <c r="R10" s="60"/>
      <c r="S10" s="60"/>
      <c r="T10" s="60"/>
      <c r="U10" s="60"/>
      <c r="V10" s="60"/>
      <c r="W10" s="60"/>
      <c r="X10" s="60"/>
      <c r="Y10" s="60"/>
      <c r="AE10" s="55"/>
      <c r="AF10" s="55"/>
      <c r="AG10" s="55"/>
      <c r="AH10" s="55"/>
      <c r="AI10" s="55"/>
      <c r="AJ10" s="55"/>
      <c r="AK10" s="55"/>
      <c r="AL10" s="55"/>
      <c r="AM10" s="55"/>
      <c r="AN10" s="55"/>
      <c r="AO10" s="55"/>
      <c r="AP10" s="55"/>
      <c r="AQ10" s="55"/>
      <c r="AR10" s="55"/>
    </row>
    <row r="11" spans="1:44" s="47" customFormat="1" ht="19.149999999999999" customHeight="1">
      <c r="B11" s="71" t="str">
        <f>IF(Index!$AJ$5=1,L11,N11)</f>
        <v>2.3 Inversión crediticia</v>
      </c>
      <c r="G11" s="60"/>
      <c r="H11" s="60"/>
      <c r="I11" s="53"/>
      <c r="J11" s="60"/>
      <c r="K11" s="60"/>
      <c r="L11" s="60" t="s">
        <v>130</v>
      </c>
      <c r="M11" s="60"/>
      <c r="N11" s="60" t="s">
        <v>131</v>
      </c>
      <c r="O11" s="60"/>
      <c r="P11" s="60"/>
      <c r="Q11" s="60"/>
      <c r="R11" s="60"/>
      <c r="S11" s="60"/>
      <c r="T11" s="60"/>
      <c r="U11" s="60"/>
      <c r="V11" s="60"/>
      <c r="W11" s="60"/>
      <c r="X11" s="60"/>
      <c r="Y11" s="60"/>
      <c r="AE11" s="55"/>
      <c r="AF11" s="55"/>
      <c r="AG11" s="55"/>
      <c r="AH11" s="55"/>
      <c r="AI11" s="55"/>
      <c r="AJ11" s="55"/>
      <c r="AK11" s="55"/>
      <c r="AL11" s="55"/>
      <c r="AM11" s="55"/>
      <c r="AN11" s="55"/>
      <c r="AO11" s="55"/>
      <c r="AP11" s="55"/>
      <c r="AQ11" s="55"/>
      <c r="AR11" s="55"/>
    </row>
    <row r="12" spans="1:44" s="47" customFormat="1" ht="19.149999999999999" customHeight="1">
      <c r="A12" s="71"/>
      <c r="B12" s="71" t="str">
        <f>IF(Index!$AJ$5=1,L12,N12)</f>
        <v>2.4 Calidad crediticia</v>
      </c>
      <c r="G12" s="60"/>
      <c r="H12" s="60"/>
      <c r="I12" s="53"/>
      <c r="J12" s="60"/>
      <c r="K12" s="60"/>
      <c r="L12" s="60" t="s">
        <v>132</v>
      </c>
      <c r="M12" s="60"/>
      <c r="N12" s="60" t="s">
        <v>133</v>
      </c>
      <c r="O12" s="60"/>
      <c r="P12" s="60"/>
      <c r="Q12" s="60"/>
      <c r="R12" s="60"/>
      <c r="S12" s="60"/>
      <c r="T12" s="60"/>
      <c r="U12" s="60"/>
      <c r="V12" s="60"/>
      <c r="W12" s="60"/>
      <c r="X12" s="60"/>
      <c r="Y12" s="60"/>
      <c r="AE12" s="55"/>
      <c r="AF12" s="55"/>
      <c r="AG12" s="55"/>
      <c r="AH12" s="55"/>
      <c r="AI12" s="55"/>
      <c r="AJ12" s="55"/>
      <c r="AK12" s="55"/>
      <c r="AL12" s="55"/>
      <c r="AM12" s="55"/>
      <c r="AN12" s="55"/>
      <c r="AO12" s="55"/>
      <c r="AP12" s="55"/>
      <c r="AQ12" s="55"/>
      <c r="AR12" s="55"/>
    </row>
    <row r="13" spans="1:44" s="47" customFormat="1" ht="19.149999999999999" customHeight="1">
      <c r="A13" s="71"/>
      <c r="B13" s="71" t="str">
        <f>IF(Index!$AJ$5=1,L13,N13)</f>
        <v>2.5 Solvenica y ratings</v>
      </c>
      <c r="G13" s="60"/>
      <c r="H13" s="60"/>
      <c r="I13" s="53"/>
      <c r="J13" s="60"/>
      <c r="K13" s="60"/>
      <c r="L13" s="60" t="s">
        <v>134</v>
      </c>
      <c r="M13" s="60"/>
      <c r="N13" s="60" t="s">
        <v>135</v>
      </c>
      <c r="O13" s="60"/>
      <c r="P13" s="60"/>
      <c r="Q13" s="60"/>
      <c r="R13" s="60"/>
      <c r="S13" s="60"/>
      <c r="T13" s="60"/>
      <c r="U13" s="60"/>
      <c r="V13" s="60"/>
      <c r="W13" s="60"/>
      <c r="X13" s="60"/>
      <c r="Y13" s="60"/>
      <c r="AE13" s="55"/>
      <c r="AF13" s="55"/>
      <c r="AG13" s="55"/>
      <c r="AH13" s="55"/>
      <c r="AI13" s="55"/>
      <c r="AJ13" s="55"/>
      <c r="AK13" s="55"/>
      <c r="AL13" s="55"/>
      <c r="AM13" s="55"/>
      <c r="AN13" s="55"/>
      <c r="AO13" s="55"/>
      <c r="AP13" s="55"/>
      <c r="AQ13" s="55"/>
      <c r="AR13" s="55"/>
    </row>
    <row r="14" spans="1:44" s="47" customFormat="1" ht="19.149999999999999" customHeight="1">
      <c r="A14" s="71"/>
      <c r="B14" s="71" t="str">
        <f>IF(Index!$AJ$5=1,L14,N14)</f>
        <v>2.6 Patrimonio neto</v>
      </c>
      <c r="G14" s="60"/>
      <c r="H14" s="60"/>
      <c r="I14" s="53"/>
      <c r="J14" s="60"/>
      <c r="K14" s="60"/>
      <c r="L14" s="60" t="s">
        <v>136</v>
      </c>
      <c r="M14" s="60"/>
      <c r="N14" s="60" t="s">
        <v>137</v>
      </c>
      <c r="O14" s="60"/>
      <c r="P14" s="60"/>
      <c r="Q14" s="60"/>
      <c r="R14" s="60"/>
      <c r="S14" s="60"/>
      <c r="T14" s="60"/>
      <c r="U14" s="60"/>
      <c r="V14" s="60"/>
      <c r="W14" s="60"/>
      <c r="X14" s="60"/>
      <c r="Y14" s="60"/>
      <c r="AE14" s="55"/>
      <c r="AF14" s="55"/>
      <c r="AG14" s="55"/>
      <c r="AH14" s="55"/>
      <c r="AI14" s="55"/>
      <c r="AJ14" s="55"/>
      <c r="AK14" s="55"/>
      <c r="AL14" s="55"/>
      <c r="AM14" s="55"/>
      <c r="AN14" s="55"/>
      <c r="AO14" s="55"/>
      <c r="AP14" s="55"/>
      <c r="AQ14" s="55"/>
      <c r="AR14" s="55"/>
    </row>
    <row r="15" spans="1:44" ht="17.649999999999999" customHeight="1">
      <c r="AE15" s="54"/>
      <c r="AF15" s="54"/>
      <c r="AG15" s="54"/>
      <c r="AH15" s="56"/>
      <c r="AI15" s="56"/>
      <c r="AJ15" s="56"/>
      <c r="AK15" s="56"/>
      <c r="AL15" s="56"/>
      <c r="AM15" s="56"/>
      <c r="AN15" s="56"/>
      <c r="AO15" s="56"/>
      <c r="AP15" s="56"/>
      <c r="AQ15" s="54"/>
      <c r="AR15" s="54"/>
    </row>
    <row r="16" spans="1:44" ht="19.149999999999999">
      <c r="B16" s="120" t="str">
        <f>IF(Index!$AJ$5=1,K16,M16)</f>
        <v>3. P&amp;L</v>
      </c>
      <c r="C16" s="121"/>
      <c r="K16" s="59" t="s">
        <v>138</v>
      </c>
      <c r="M16" s="59" t="s">
        <v>138</v>
      </c>
      <c r="AE16" s="54"/>
      <c r="AF16" s="54"/>
      <c r="AG16" s="54"/>
      <c r="AH16" s="54"/>
      <c r="AI16" s="54"/>
      <c r="AJ16" s="54"/>
      <c r="AK16" s="54"/>
      <c r="AL16" s="54"/>
      <c r="AM16" s="54"/>
      <c r="AN16" s="54"/>
      <c r="AO16" s="54"/>
      <c r="AP16" s="54"/>
      <c r="AQ16" s="54"/>
      <c r="AR16" s="54"/>
    </row>
    <row r="17" spans="1:44" s="47" customFormat="1" ht="19.149999999999999" customHeight="1">
      <c r="B17" s="71" t="str">
        <f>IF(Index!$AJ$5=1,L17,N17)</f>
        <v>3.1 Resultados</v>
      </c>
      <c r="G17" s="60"/>
      <c r="H17" s="60"/>
      <c r="I17" s="53"/>
      <c r="J17" s="60"/>
      <c r="K17" s="60"/>
      <c r="L17" s="60" t="s">
        <v>139</v>
      </c>
      <c r="M17" s="60"/>
      <c r="N17" s="60" t="s">
        <v>140</v>
      </c>
      <c r="O17" s="60"/>
      <c r="P17" s="60"/>
      <c r="Q17" s="60"/>
      <c r="R17" s="60"/>
      <c r="S17" s="60"/>
      <c r="T17" s="60"/>
      <c r="U17" s="60"/>
      <c r="V17" s="60"/>
      <c r="W17" s="60"/>
      <c r="X17" s="60"/>
      <c r="Y17" s="60"/>
      <c r="AE17" s="55"/>
      <c r="AF17" s="55"/>
      <c r="AG17" s="55"/>
      <c r="AH17" s="57"/>
      <c r="AI17" s="57"/>
      <c r="AJ17" s="57"/>
      <c r="AK17" s="57"/>
      <c r="AL17" s="57"/>
      <c r="AM17" s="57"/>
      <c r="AN17" s="57"/>
      <c r="AO17" s="57"/>
      <c r="AP17" s="57"/>
      <c r="AQ17" s="55"/>
      <c r="AR17" s="55"/>
    </row>
    <row r="18" spans="1:44" s="47" customFormat="1" ht="19.149999999999999" customHeight="1">
      <c r="B18" s="71" t="str">
        <f>IF(Index!$AJ$5=1,L18,N18)</f>
        <v>3.2 Comisiones</v>
      </c>
      <c r="G18" s="60"/>
      <c r="H18" s="60"/>
      <c r="I18" s="53"/>
      <c r="J18" s="60"/>
      <c r="K18" s="60"/>
      <c r="L18" s="60" t="s">
        <v>141</v>
      </c>
      <c r="M18" s="60"/>
      <c r="N18" s="60" t="s">
        <v>142</v>
      </c>
      <c r="O18" s="60"/>
      <c r="P18" s="60"/>
      <c r="Q18" s="60"/>
      <c r="R18" s="60"/>
      <c r="S18" s="60"/>
      <c r="T18" s="60"/>
      <c r="U18" s="60"/>
      <c r="V18" s="60"/>
      <c r="W18" s="60"/>
      <c r="X18" s="60"/>
      <c r="Y18" s="60"/>
      <c r="AE18" s="55"/>
      <c r="AF18" s="55"/>
      <c r="AG18" s="55"/>
      <c r="AH18" s="55"/>
      <c r="AI18" s="55"/>
      <c r="AJ18" s="55"/>
      <c r="AK18" s="55"/>
      <c r="AL18" s="55"/>
      <c r="AM18" s="55"/>
      <c r="AN18" s="55"/>
      <c r="AO18" s="55"/>
      <c r="AP18" s="55"/>
      <c r="AQ18" s="55"/>
      <c r="AR18" s="55"/>
    </row>
    <row r="19" spans="1:44" s="47" customFormat="1" ht="19.149999999999999" customHeight="1">
      <c r="B19" s="71" t="str">
        <f>IF(Index!$AJ$5=1,L19,N19)</f>
        <v>3.3 Rendimientos y costes</v>
      </c>
      <c r="G19" s="60"/>
      <c r="H19" s="60"/>
      <c r="I19" s="53"/>
      <c r="J19" s="60"/>
      <c r="K19" s="60"/>
      <c r="L19" s="60" t="s">
        <v>143</v>
      </c>
      <c r="M19" s="60"/>
      <c r="N19" s="60" t="s">
        <v>144</v>
      </c>
      <c r="O19" s="60"/>
      <c r="P19" s="60"/>
      <c r="Q19" s="60"/>
      <c r="R19" s="60"/>
      <c r="S19" s="60"/>
      <c r="T19" s="60"/>
      <c r="U19" s="60"/>
      <c r="V19" s="60"/>
      <c r="W19" s="60"/>
      <c r="X19" s="60"/>
      <c r="Y19" s="60"/>
      <c r="AE19" s="55"/>
      <c r="AF19" s="55"/>
      <c r="AG19" s="55"/>
      <c r="AH19" s="55"/>
      <c r="AI19" s="55"/>
      <c r="AJ19" s="55"/>
      <c r="AK19" s="55"/>
      <c r="AL19" s="55"/>
      <c r="AM19" s="55"/>
      <c r="AN19" s="55"/>
      <c r="AO19" s="55"/>
      <c r="AP19" s="55"/>
      <c r="AQ19" s="55"/>
      <c r="AR19" s="55"/>
    </row>
    <row r="20" spans="1:44" s="47" customFormat="1" ht="19.149999999999999" customHeight="1">
      <c r="A20" s="71"/>
      <c r="B20" s="71" t="str">
        <f>IF(Index!$AJ$5=1,L20,N20)</f>
        <v>3.4 Contribución por segmento y geografía</v>
      </c>
      <c r="G20" s="60"/>
      <c r="H20" s="60"/>
      <c r="I20" s="53"/>
      <c r="J20" s="60"/>
      <c r="K20" s="60"/>
      <c r="L20" s="60" t="s">
        <v>145</v>
      </c>
      <c r="M20" s="60"/>
      <c r="N20" s="60" t="s">
        <v>146</v>
      </c>
      <c r="O20" s="60"/>
      <c r="P20" s="60"/>
      <c r="Q20" s="60"/>
      <c r="R20" s="60"/>
      <c r="S20" s="60"/>
      <c r="T20" s="60"/>
      <c r="U20" s="60"/>
      <c r="V20" s="60"/>
      <c r="W20" s="60"/>
      <c r="X20" s="60"/>
      <c r="Y20" s="60"/>
      <c r="AE20" s="55"/>
      <c r="AF20" s="55"/>
      <c r="AG20" s="55"/>
      <c r="AH20" s="55"/>
      <c r="AI20" s="55"/>
      <c r="AJ20" s="55"/>
      <c r="AK20" s="55"/>
      <c r="AL20" s="55"/>
      <c r="AM20" s="55"/>
      <c r="AN20" s="55"/>
      <c r="AO20" s="55"/>
      <c r="AP20" s="55"/>
      <c r="AQ20" s="55"/>
      <c r="AR20" s="55"/>
    </row>
    <row r="21" spans="1:44" ht="17.649999999999999" customHeight="1">
      <c r="K21" s="51" t="s">
        <v>147</v>
      </c>
      <c r="M21" s="51" t="s">
        <v>147</v>
      </c>
      <c r="AE21" s="54"/>
      <c r="AF21" s="54"/>
      <c r="AG21" s="54"/>
      <c r="AH21" s="56"/>
      <c r="AI21" s="56"/>
      <c r="AJ21" s="56"/>
      <c r="AK21" s="56"/>
      <c r="AL21" s="56"/>
      <c r="AM21" s="56"/>
      <c r="AN21" s="56"/>
      <c r="AO21" s="56"/>
      <c r="AP21" s="56"/>
      <c r="AQ21" s="54"/>
      <c r="AR21" s="54"/>
    </row>
    <row r="22" spans="1:44" ht="19.149999999999999">
      <c r="B22" s="120" t="str">
        <f>IF(Index!$AJ$5=1,K22,M22)</f>
        <v>4. VALOR AL ACCIONISTA (ACCIÓN)</v>
      </c>
      <c r="C22" s="121"/>
      <c r="K22" s="59" t="s">
        <v>148</v>
      </c>
      <c r="L22" s="60"/>
      <c r="M22" s="59" t="s">
        <v>149</v>
      </c>
      <c r="N22" s="60"/>
      <c r="O22" s="60"/>
      <c r="P22" s="60"/>
    </row>
    <row r="23" spans="1:44" ht="17.649999999999999" customHeight="1">
      <c r="AE23" s="54"/>
      <c r="AF23" s="54"/>
      <c r="AG23" s="54"/>
      <c r="AH23" s="56"/>
      <c r="AI23" s="56"/>
      <c r="AJ23" s="56"/>
      <c r="AK23" s="56"/>
      <c r="AL23" s="56"/>
      <c r="AM23" s="56"/>
      <c r="AN23" s="56"/>
      <c r="AO23" s="56"/>
      <c r="AP23" s="56"/>
      <c r="AQ23" s="54"/>
      <c r="AR23" s="54"/>
    </row>
    <row r="24" spans="1:44" ht="19.149999999999999">
      <c r="B24" s="120" t="str">
        <f>IF(Index!$AJ$5=1,K24,M24)</f>
        <v>5. MEDIDAS ALTERNATIVAS DE RENDIMIENTO (MAR)</v>
      </c>
      <c r="C24" s="121"/>
      <c r="K24" s="59" t="s">
        <v>150</v>
      </c>
      <c r="L24" s="60"/>
      <c r="M24" s="59" t="s">
        <v>151</v>
      </c>
      <c r="N24" s="60"/>
      <c r="O24" s="60"/>
      <c r="P24" s="60"/>
    </row>
    <row r="25" spans="1:44" s="47" customFormat="1" ht="19.149999999999999" customHeight="1">
      <c r="B25" s="71" t="str">
        <f>IF(Index!$AJ$5=1,L25,N25)</f>
        <v>5.1 Ratios</v>
      </c>
      <c r="G25" s="60"/>
      <c r="H25" s="60"/>
      <c r="I25" s="53"/>
      <c r="J25" s="60"/>
      <c r="K25" s="60"/>
      <c r="L25" s="60" t="s">
        <v>152</v>
      </c>
      <c r="M25" s="60"/>
      <c r="N25" s="60" t="s">
        <v>153</v>
      </c>
      <c r="O25" s="60"/>
      <c r="P25" s="60"/>
      <c r="Q25" s="60"/>
      <c r="R25" s="60"/>
      <c r="S25" s="60"/>
      <c r="T25" s="60"/>
      <c r="U25" s="60"/>
      <c r="V25" s="60"/>
      <c r="W25" s="60"/>
      <c r="X25" s="60"/>
      <c r="Y25" s="60"/>
      <c r="AE25" s="55"/>
      <c r="AF25" s="55"/>
      <c r="AG25" s="55"/>
      <c r="AH25" s="57"/>
      <c r="AI25" s="57"/>
      <c r="AJ25" s="57"/>
      <c r="AK25" s="57"/>
      <c r="AL25" s="57"/>
      <c r="AM25" s="57"/>
      <c r="AN25" s="57"/>
      <c r="AO25" s="57"/>
      <c r="AP25" s="57"/>
      <c r="AQ25" s="55"/>
      <c r="AR25" s="55"/>
    </row>
    <row r="26" spans="1:44" s="47" customFormat="1" ht="19.149999999999999" customHeight="1">
      <c r="B26" s="71" t="str">
        <f>IF(Index!$AJ$5=1,L26,N26)</f>
        <v>5.2 Relevancia del uso</v>
      </c>
      <c r="G26" s="60"/>
      <c r="H26" s="60"/>
      <c r="I26" s="53"/>
      <c r="J26" s="60"/>
      <c r="K26" s="60"/>
      <c r="L26" s="60" t="s">
        <v>154</v>
      </c>
      <c r="M26" s="60"/>
      <c r="N26" s="60" t="s">
        <v>155</v>
      </c>
      <c r="O26" s="60"/>
      <c r="P26" s="60"/>
      <c r="Q26" s="60"/>
      <c r="R26" s="60"/>
      <c r="S26" s="60"/>
      <c r="T26" s="60"/>
      <c r="U26" s="60"/>
      <c r="V26" s="60"/>
      <c r="W26" s="60"/>
      <c r="X26" s="60"/>
      <c r="Y26" s="60"/>
      <c r="AE26" s="55"/>
      <c r="AF26" s="55"/>
      <c r="AG26" s="55"/>
      <c r="AH26" s="55"/>
      <c r="AI26" s="55"/>
      <c r="AJ26" s="55"/>
      <c r="AK26" s="55"/>
      <c r="AL26" s="55"/>
      <c r="AM26" s="55"/>
      <c r="AN26" s="55"/>
      <c r="AO26" s="55"/>
      <c r="AP26" s="55"/>
      <c r="AQ26" s="55"/>
      <c r="AR26" s="55"/>
    </row>
    <row r="27" spans="1:44" ht="16.899999999999999">
      <c r="A27" s="71"/>
      <c r="B27" s="71"/>
      <c r="C27" s="47"/>
      <c r="L27" s="60"/>
      <c r="N27" s="60"/>
    </row>
    <row r="28" spans="1:44" ht="16.899999999999999">
      <c r="C28" s="47"/>
      <c r="L28" s="60"/>
      <c r="N28" s="60"/>
    </row>
    <row r="29" spans="1:44" ht="16.899999999999999">
      <c r="C29" s="47"/>
      <c r="L29" s="60"/>
      <c r="N29" s="60"/>
    </row>
    <row r="30" spans="1:44" ht="16.899999999999999">
      <c r="C30" s="47"/>
      <c r="L30" s="60"/>
      <c r="N30" s="60"/>
    </row>
    <row r="31" spans="1:44" ht="16.899999999999999">
      <c r="C31" s="47"/>
      <c r="L31" s="60"/>
      <c r="N31" s="60"/>
    </row>
    <row r="32" spans="1:44" ht="16.899999999999999">
      <c r="C32" s="47"/>
      <c r="L32" s="60"/>
      <c r="N32" s="60"/>
    </row>
    <row r="33" spans="3:14" ht="16.899999999999999">
      <c r="C33" s="47"/>
      <c r="L33" s="60"/>
      <c r="N33" s="60"/>
    </row>
    <row r="34" spans="3:14" ht="16.899999999999999">
      <c r="C34" s="47"/>
      <c r="L34" s="60"/>
      <c r="N34" s="60"/>
    </row>
    <row r="35" spans="3:14" ht="16.899999999999999">
      <c r="C35" s="47"/>
      <c r="L35" s="60"/>
      <c r="N35" s="60"/>
    </row>
    <row r="36" spans="3:14" ht="16.899999999999999">
      <c r="C36" s="47"/>
      <c r="L36" s="60"/>
      <c r="N36" s="60"/>
    </row>
    <row r="37" spans="3:14" ht="16.899999999999999">
      <c r="C37" s="47"/>
      <c r="L37" s="60"/>
      <c r="N37" s="60"/>
    </row>
    <row r="38" spans="3:14" ht="16.899999999999999">
      <c r="C38" s="47"/>
      <c r="L38" s="60"/>
      <c r="N38" s="60"/>
    </row>
    <row r="39" spans="3:14" ht="16.899999999999999">
      <c r="C39" s="47"/>
      <c r="L39" s="60"/>
      <c r="N39" s="60"/>
    </row>
    <row r="40" spans="3:14" ht="16.899999999999999">
      <c r="C40" s="47"/>
      <c r="L40" s="60"/>
      <c r="N40" s="60"/>
    </row>
    <row r="41" spans="3:14" ht="16.899999999999999">
      <c r="C41" s="47"/>
      <c r="L41" s="60"/>
      <c r="N41" s="60"/>
    </row>
    <row r="42" spans="3:14" ht="16.899999999999999">
      <c r="C42" s="47"/>
      <c r="L42" s="60"/>
      <c r="N42" s="60"/>
    </row>
    <row r="43" spans="3:14" ht="16.899999999999999">
      <c r="C43" s="47"/>
      <c r="L43" s="60"/>
      <c r="N43" s="60"/>
    </row>
    <row r="44" spans="3:14" ht="16.899999999999999">
      <c r="C44" s="47"/>
      <c r="L44" s="60"/>
      <c r="N44" s="60"/>
    </row>
    <row r="45" spans="3:14" ht="16.899999999999999">
      <c r="C45" s="47"/>
      <c r="L45" s="60"/>
      <c r="N45" s="60"/>
    </row>
    <row r="46" spans="3:14" ht="16.899999999999999">
      <c r="C46" s="47"/>
      <c r="L46" s="60"/>
      <c r="N46" s="60"/>
    </row>
    <row r="47" spans="3:14" ht="16.899999999999999">
      <c r="C47" s="47"/>
      <c r="L47" s="60"/>
      <c r="N47" s="60"/>
    </row>
    <row r="48" spans="3:14" ht="16.899999999999999">
      <c r="C48" s="47"/>
      <c r="L48" s="60"/>
      <c r="N48" s="60"/>
    </row>
    <row r="49" spans="3:14" ht="16.899999999999999">
      <c r="C49" s="47"/>
      <c r="L49" s="60"/>
      <c r="N49" s="60"/>
    </row>
    <row r="50" spans="3:14" ht="16.899999999999999">
      <c r="C50" s="47"/>
      <c r="L50" s="60"/>
      <c r="N50" s="60"/>
    </row>
    <row r="51" spans="3:14" ht="16.899999999999999">
      <c r="C51" s="47"/>
      <c r="L51" s="60"/>
      <c r="N51" s="60"/>
    </row>
    <row r="52" spans="3:14" ht="16.899999999999999">
      <c r="C52" s="47"/>
      <c r="L52" s="60"/>
      <c r="N52" s="60"/>
    </row>
    <row r="53" spans="3:14" ht="16.899999999999999">
      <c r="C53" s="47"/>
      <c r="L53" s="60"/>
      <c r="N53" s="60"/>
    </row>
    <row r="54" spans="3:14" ht="16.899999999999999">
      <c r="C54" s="47"/>
      <c r="L54" s="60"/>
      <c r="N54" s="60"/>
    </row>
    <row r="55" spans="3:14" ht="16.899999999999999">
      <c r="C55" s="47"/>
      <c r="L55" s="60"/>
      <c r="N55" s="60"/>
    </row>
    <row r="56" spans="3:14" ht="16.899999999999999">
      <c r="C56" s="47"/>
      <c r="L56" s="60"/>
      <c r="N56" s="60"/>
    </row>
    <row r="57" spans="3:14" ht="16.899999999999999">
      <c r="C57" s="47"/>
      <c r="L57" s="60"/>
      <c r="N57" s="60"/>
    </row>
    <row r="58" spans="3:14" ht="16.899999999999999">
      <c r="C58" s="47"/>
      <c r="L58" s="60"/>
      <c r="N58" s="60"/>
    </row>
    <row r="59" spans="3:14" ht="16.899999999999999">
      <c r="C59" s="47"/>
      <c r="L59" s="60"/>
      <c r="N59" s="60"/>
    </row>
    <row r="60" spans="3:14" ht="16.899999999999999">
      <c r="C60" s="47"/>
      <c r="L60" s="60"/>
      <c r="N60" s="60"/>
    </row>
    <row r="61" spans="3:14" ht="16.899999999999999">
      <c r="C61" s="47"/>
      <c r="L61" s="60"/>
      <c r="N61" s="60"/>
    </row>
    <row r="62" spans="3:14" ht="16.899999999999999">
      <c r="C62" s="47"/>
      <c r="L62" s="60"/>
      <c r="N62" s="60"/>
    </row>
    <row r="63" spans="3:14" ht="16.899999999999999">
      <c r="C63" s="47"/>
      <c r="L63" s="60"/>
      <c r="N63" s="60"/>
    </row>
    <row r="64" spans="3:14" ht="16.899999999999999">
      <c r="C64" s="47"/>
      <c r="L64" s="60"/>
      <c r="N64" s="60"/>
    </row>
    <row r="65" spans="3:14" ht="16.899999999999999">
      <c r="C65" s="47"/>
      <c r="L65" s="60"/>
      <c r="N65" s="60"/>
    </row>
    <row r="66" spans="3:14" ht="16.899999999999999">
      <c r="C66" s="47"/>
      <c r="L66" s="60"/>
      <c r="N66" s="60"/>
    </row>
    <row r="67" spans="3:14" ht="16.899999999999999">
      <c r="C67" s="47"/>
      <c r="L67" s="60"/>
      <c r="N67" s="60"/>
    </row>
    <row r="68" spans="3:14" ht="16.899999999999999">
      <c r="C68" s="47"/>
      <c r="L68" s="60"/>
      <c r="N68" s="60"/>
    </row>
    <row r="69" spans="3:14" ht="16.899999999999999">
      <c r="C69" s="47"/>
      <c r="L69" s="60"/>
      <c r="N69" s="60"/>
    </row>
    <row r="70" spans="3:14" ht="16.899999999999999">
      <c r="C70" s="47"/>
      <c r="L70" s="60"/>
      <c r="N70" s="60"/>
    </row>
    <row r="71" spans="3:14" ht="16.899999999999999">
      <c r="C71" s="47"/>
      <c r="L71" s="60"/>
      <c r="N71" s="60"/>
    </row>
    <row r="72" spans="3:14" ht="16.899999999999999">
      <c r="C72" s="47"/>
      <c r="L72" s="60"/>
      <c r="N72" s="60"/>
    </row>
    <row r="73" spans="3:14" ht="16.899999999999999">
      <c r="C73" s="47"/>
      <c r="L73" s="60"/>
      <c r="N73" s="60"/>
    </row>
    <row r="74" spans="3:14" ht="16.899999999999999">
      <c r="C74" s="47"/>
      <c r="L74" s="60"/>
      <c r="N74" s="60"/>
    </row>
    <row r="75" spans="3:14" ht="16.899999999999999">
      <c r="C75" s="47"/>
      <c r="L75" s="60"/>
      <c r="N75" s="60"/>
    </row>
    <row r="76" spans="3:14" ht="16.899999999999999">
      <c r="C76" s="47"/>
      <c r="L76" s="60"/>
      <c r="N76" s="60"/>
    </row>
    <row r="77" spans="3:14" ht="16.899999999999999">
      <c r="C77" s="47"/>
      <c r="L77" s="60"/>
      <c r="N77" s="60"/>
    </row>
    <row r="78" spans="3:14" ht="16.899999999999999">
      <c r="C78" s="47"/>
      <c r="L78" s="60"/>
      <c r="N78" s="60"/>
    </row>
    <row r="79" spans="3:14" ht="16.899999999999999">
      <c r="C79" s="47"/>
      <c r="L79" s="60"/>
      <c r="N79" s="60"/>
    </row>
    <row r="80" spans="3:14" ht="16.899999999999999">
      <c r="C80" s="47"/>
      <c r="L80" s="60"/>
      <c r="N80" s="60"/>
    </row>
    <row r="81" spans="3:14" ht="16.899999999999999">
      <c r="C81" s="47"/>
      <c r="L81" s="60"/>
      <c r="N81" s="60"/>
    </row>
    <row r="82" spans="3:14" ht="16.899999999999999">
      <c r="C82" s="47"/>
      <c r="L82" s="60"/>
      <c r="N82" s="60"/>
    </row>
    <row r="83" spans="3:14" ht="16.899999999999999">
      <c r="C83" s="47"/>
      <c r="L83" s="60"/>
      <c r="N83" s="60"/>
    </row>
    <row r="84" spans="3:14" ht="16.899999999999999">
      <c r="C84" s="47"/>
      <c r="L84" s="60"/>
      <c r="N84" s="60"/>
    </row>
    <row r="85" spans="3:14" ht="16.899999999999999">
      <c r="C85" s="47"/>
      <c r="L85" s="60"/>
      <c r="N85" s="60"/>
    </row>
    <row r="86" spans="3:14" ht="16.899999999999999">
      <c r="C86" s="47"/>
      <c r="L86" s="60"/>
      <c r="N86" s="60"/>
    </row>
    <row r="87" spans="3:14" ht="16.899999999999999">
      <c r="C87" s="47"/>
      <c r="L87" s="60"/>
      <c r="N87" s="60"/>
    </row>
    <row r="88" spans="3:14" ht="16.899999999999999">
      <c r="C88" s="47"/>
      <c r="L88" s="60"/>
      <c r="N88" s="60"/>
    </row>
    <row r="89" spans="3:14" ht="16.899999999999999">
      <c r="C89" s="47"/>
      <c r="L89" s="60"/>
      <c r="N89" s="60"/>
    </row>
    <row r="90" spans="3:14" ht="16.899999999999999">
      <c r="C90" s="47"/>
      <c r="L90" s="60"/>
      <c r="N90" s="60"/>
    </row>
    <row r="91" spans="3:14" ht="16.899999999999999">
      <c r="C91" s="47"/>
      <c r="L91" s="60"/>
      <c r="N91" s="60"/>
    </row>
    <row r="92" spans="3:14" ht="16.899999999999999">
      <c r="C92" s="47"/>
      <c r="L92" s="60"/>
      <c r="N92" s="60"/>
    </row>
    <row r="93" spans="3:14" ht="16.899999999999999">
      <c r="C93" s="47"/>
      <c r="L93" s="60"/>
      <c r="N93" s="60"/>
    </row>
    <row r="94" spans="3:14" ht="16.899999999999999">
      <c r="C94" s="47"/>
      <c r="L94" s="60"/>
      <c r="N94" s="60"/>
    </row>
    <row r="95" spans="3:14" ht="16.899999999999999">
      <c r="C95" s="47"/>
      <c r="L95" s="60"/>
      <c r="N95" s="60"/>
    </row>
    <row r="96" spans="3:14" ht="16.899999999999999">
      <c r="C96" s="47"/>
      <c r="L96" s="60"/>
      <c r="N96" s="60"/>
    </row>
    <row r="97" spans="3:14" ht="16.899999999999999">
      <c r="C97" s="47"/>
      <c r="L97" s="60"/>
      <c r="N97" s="60"/>
    </row>
    <row r="98" spans="3:14" ht="16.899999999999999">
      <c r="C98" s="47"/>
      <c r="L98" s="60"/>
      <c r="N98" s="60"/>
    </row>
    <row r="99" spans="3:14" ht="16.899999999999999">
      <c r="C99" s="47"/>
      <c r="L99" s="60"/>
      <c r="N99" s="60"/>
    </row>
    <row r="100" spans="3:14" ht="16.899999999999999">
      <c r="C100" s="47"/>
      <c r="L100" s="60"/>
      <c r="N100" s="60"/>
    </row>
    <row r="101" spans="3:14" ht="16.899999999999999">
      <c r="C101" s="47"/>
      <c r="L101" s="60"/>
      <c r="N101" s="60"/>
    </row>
    <row r="102" spans="3:14" ht="16.899999999999999">
      <c r="C102" s="47"/>
      <c r="L102" s="60"/>
      <c r="N102" s="60"/>
    </row>
    <row r="103" spans="3:14" ht="16.899999999999999">
      <c r="C103" s="47"/>
      <c r="L103" s="60"/>
      <c r="N103" s="60"/>
    </row>
    <row r="104" spans="3:14" ht="16.899999999999999">
      <c r="C104" s="47"/>
      <c r="L104" s="60"/>
      <c r="N104" s="60"/>
    </row>
    <row r="105" spans="3:14" ht="16.899999999999999">
      <c r="C105" s="47"/>
      <c r="L105" s="60"/>
      <c r="N105" s="60"/>
    </row>
    <row r="106" spans="3:14" ht="16.899999999999999">
      <c r="C106" s="47"/>
      <c r="L106" s="60"/>
      <c r="N106" s="60"/>
    </row>
    <row r="107" spans="3:14" ht="16.899999999999999">
      <c r="C107" s="47"/>
      <c r="L107" s="60"/>
      <c r="N107" s="60"/>
    </row>
    <row r="108" spans="3:14" ht="16.899999999999999">
      <c r="C108" s="47"/>
      <c r="L108" s="60"/>
      <c r="N108" s="60"/>
    </row>
    <row r="109" spans="3:14" ht="16.899999999999999">
      <c r="C109" s="47"/>
      <c r="L109" s="60"/>
      <c r="N109" s="60"/>
    </row>
    <row r="110" spans="3:14" ht="16.899999999999999">
      <c r="C110" s="47"/>
      <c r="L110" s="60"/>
      <c r="N110" s="60"/>
    </row>
    <row r="111" spans="3:14" ht="16.899999999999999">
      <c r="C111" s="47"/>
      <c r="L111" s="60"/>
      <c r="N111" s="60"/>
    </row>
    <row r="112" spans="3:14" ht="16.899999999999999">
      <c r="C112" s="47"/>
      <c r="L112" s="60"/>
      <c r="N112" s="60"/>
    </row>
    <row r="113" spans="3:14" ht="16.899999999999999">
      <c r="C113" s="47"/>
      <c r="L113" s="60"/>
      <c r="N113" s="60"/>
    </row>
    <row r="114" spans="3:14" ht="16.899999999999999">
      <c r="C114" s="47"/>
      <c r="L114" s="60"/>
      <c r="N114" s="60"/>
    </row>
    <row r="115" spans="3:14" ht="16.899999999999999">
      <c r="C115" s="47"/>
      <c r="L115" s="60"/>
      <c r="N115" s="60"/>
    </row>
    <row r="116" spans="3:14" ht="16.899999999999999">
      <c r="C116" s="47"/>
      <c r="L116" s="60"/>
      <c r="N116" s="60"/>
    </row>
    <row r="117" spans="3:14" ht="16.899999999999999">
      <c r="C117" s="47"/>
      <c r="L117" s="60"/>
      <c r="N117" s="60"/>
    </row>
    <row r="118" spans="3:14" ht="16.899999999999999">
      <c r="C118" s="47"/>
      <c r="L118" s="60"/>
      <c r="N118" s="60"/>
    </row>
    <row r="119" spans="3:14" ht="16.899999999999999">
      <c r="C119" s="47"/>
      <c r="L119" s="60"/>
      <c r="N119" s="60"/>
    </row>
    <row r="120" spans="3:14" ht="16.899999999999999">
      <c r="C120" s="47"/>
      <c r="L120" s="60"/>
      <c r="N120" s="60"/>
    </row>
    <row r="121" spans="3:14" ht="16.899999999999999">
      <c r="C121" s="47"/>
      <c r="L121" s="60"/>
      <c r="N121" s="60"/>
    </row>
    <row r="122" spans="3:14" ht="16.899999999999999">
      <c r="C122" s="47"/>
      <c r="L122" s="60"/>
      <c r="N122" s="60"/>
    </row>
    <row r="123" spans="3:14" ht="16.899999999999999">
      <c r="C123" s="47"/>
      <c r="L123" s="60"/>
      <c r="N123" s="60"/>
    </row>
    <row r="124" spans="3:14" ht="16.899999999999999">
      <c r="C124" s="47"/>
      <c r="L124" s="60"/>
      <c r="N124" s="60"/>
    </row>
    <row r="125" spans="3:14" ht="16.899999999999999">
      <c r="C125" s="47"/>
      <c r="L125" s="60"/>
      <c r="N125" s="60"/>
    </row>
    <row r="126" spans="3:14" ht="16.899999999999999">
      <c r="C126" s="47"/>
      <c r="L126" s="60"/>
      <c r="N126" s="60"/>
    </row>
    <row r="127" spans="3:14" ht="16.899999999999999">
      <c r="C127" s="47"/>
      <c r="L127" s="60"/>
      <c r="N127" s="60"/>
    </row>
    <row r="128" spans="3:14" ht="16.899999999999999">
      <c r="C128" s="47"/>
      <c r="L128" s="60"/>
      <c r="N128" s="60"/>
    </row>
    <row r="129" spans="3:14" ht="16.899999999999999">
      <c r="C129" s="47"/>
      <c r="L129" s="60"/>
      <c r="N129" s="60"/>
    </row>
    <row r="130" spans="3:14" ht="16.899999999999999">
      <c r="C130" s="47"/>
      <c r="L130" s="60"/>
      <c r="N130" s="60"/>
    </row>
    <row r="131" spans="3:14" ht="16.899999999999999">
      <c r="C131" s="47"/>
      <c r="L131" s="60"/>
      <c r="N131" s="60"/>
    </row>
    <row r="132" spans="3:14" ht="16.899999999999999">
      <c r="C132" s="47"/>
      <c r="L132" s="60"/>
      <c r="N132" s="60"/>
    </row>
    <row r="133" spans="3:14" ht="16.899999999999999">
      <c r="C133" s="47"/>
      <c r="L133" s="60"/>
      <c r="N133" s="60"/>
    </row>
    <row r="134" spans="3:14" ht="16.899999999999999">
      <c r="C134" s="47"/>
      <c r="L134" s="60"/>
      <c r="N134" s="60"/>
    </row>
    <row r="135" spans="3:14" ht="16.899999999999999">
      <c r="C135" s="47"/>
      <c r="L135" s="60"/>
      <c r="N135" s="60"/>
    </row>
    <row r="136" spans="3:14" ht="16.899999999999999">
      <c r="C136" s="47"/>
      <c r="L136" s="60"/>
      <c r="N136" s="60"/>
    </row>
    <row r="137" spans="3:14" ht="16.899999999999999">
      <c r="C137" s="47"/>
      <c r="L137" s="60"/>
      <c r="N137" s="60"/>
    </row>
    <row r="138" spans="3:14" ht="16.899999999999999">
      <c r="C138" s="47"/>
      <c r="L138" s="60"/>
      <c r="N138" s="60"/>
    </row>
    <row r="139" spans="3:14" ht="16.899999999999999">
      <c r="C139" s="47"/>
      <c r="L139" s="60"/>
      <c r="N139" s="60"/>
    </row>
    <row r="140" spans="3:14" ht="16.899999999999999">
      <c r="C140" s="47"/>
      <c r="L140" s="60"/>
      <c r="N140" s="60"/>
    </row>
    <row r="141" spans="3:14" ht="16.899999999999999">
      <c r="C141" s="47"/>
      <c r="L141" s="60"/>
      <c r="N141" s="60"/>
    </row>
    <row r="142" spans="3:14" ht="16.899999999999999">
      <c r="C142" s="47"/>
      <c r="L142" s="60"/>
      <c r="N142" s="60"/>
    </row>
    <row r="143" spans="3:14" ht="16.899999999999999">
      <c r="C143" s="47"/>
      <c r="L143" s="60"/>
      <c r="N143" s="60"/>
    </row>
    <row r="144" spans="3:14" ht="16.899999999999999">
      <c r="C144" s="47"/>
      <c r="L144" s="60"/>
      <c r="N144" s="60"/>
    </row>
    <row r="145" spans="3:14" ht="16.899999999999999">
      <c r="C145" s="47"/>
      <c r="L145" s="60"/>
      <c r="N145" s="60"/>
    </row>
    <row r="146" spans="3:14" ht="16.899999999999999">
      <c r="C146" s="47"/>
      <c r="L146" s="60"/>
      <c r="N146" s="60"/>
    </row>
    <row r="147" spans="3:14" ht="16.899999999999999">
      <c r="C147" s="47"/>
      <c r="L147" s="60"/>
      <c r="N147" s="60"/>
    </row>
    <row r="148" spans="3:14" ht="16.899999999999999">
      <c r="C148" s="47"/>
      <c r="L148" s="60"/>
      <c r="N148" s="60"/>
    </row>
    <row r="149" spans="3:14" ht="16.899999999999999">
      <c r="C149" s="47"/>
      <c r="L149" s="60"/>
      <c r="N149" s="60"/>
    </row>
    <row r="150" spans="3:14" ht="16.899999999999999">
      <c r="C150" s="47"/>
      <c r="L150" s="60"/>
      <c r="N150" s="60"/>
    </row>
    <row r="151" spans="3:14" ht="16.899999999999999">
      <c r="C151" s="47"/>
      <c r="L151" s="60"/>
      <c r="N151" s="60"/>
    </row>
    <row r="152" spans="3:14" ht="16.899999999999999">
      <c r="C152" s="47"/>
      <c r="L152" s="60"/>
      <c r="N152" s="60"/>
    </row>
    <row r="153" spans="3:14" ht="16.899999999999999">
      <c r="C153" s="47"/>
      <c r="L153" s="60"/>
      <c r="N153" s="60"/>
    </row>
    <row r="154" spans="3:14" ht="16.899999999999999">
      <c r="C154" s="47"/>
      <c r="L154" s="60"/>
      <c r="N154" s="60"/>
    </row>
    <row r="155" spans="3:14" ht="16.899999999999999">
      <c r="C155" s="47"/>
      <c r="L155" s="60"/>
      <c r="N155" s="60"/>
    </row>
    <row r="156" spans="3:14" ht="16.899999999999999">
      <c r="C156" s="47"/>
      <c r="L156" s="60"/>
      <c r="N156" s="60"/>
    </row>
    <row r="157" spans="3:14" ht="16.899999999999999">
      <c r="C157" s="47"/>
      <c r="L157" s="60"/>
      <c r="N157" s="60"/>
    </row>
    <row r="158" spans="3:14" ht="16.899999999999999">
      <c r="C158" s="47"/>
      <c r="L158" s="60"/>
      <c r="N158" s="60"/>
    </row>
    <row r="159" spans="3:14" ht="16.899999999999999">
      <c r="C159" s="47"/>
      <c r="L159" s="60"/>
      <c r="N159" s="60"/>
    </row>
    <row r="160" spans="3:14" ht="16.899999999999999">
      <c r="C160" s="47"/>
      <c r="L160" s="60"/>
      <c r="N160" s="60"/>
    </row>
    <row r="161" spans="3:14" ht="16.899999999999999">
      <c r="C161" s="47"/>
      <c r="L161" s="60"/>
      <c r="N161" s="60"/>
    </row>
    <row r="162" spans="3:14" ht="16.899999999999999">
      <c r="C162" s="47"/>
      <c r="L162" s="60"/>
      <c r="N162" s="60"/>
    </row>
    <row r="163" spans="3:14" ht="16.899999999999999">
      <c r="C163" s="47"/>
      <c r="L163" s="60"/>
      <c r="N163" s="60"/>
    </row>
    <row r="164" spans="3:14" ht="16.899999999999999">
      <c r="C164" s="47"/>
      <c r="L164" s="60"/>
      <c r="N164" s="60"/>
    </row>
    <row r="165" spans="3:14" ht="16.899999999999999">
      <c r="C165" s="47"/>
      <c r="L165" s="60"/>
      <c r="N165" s="60"/>
    </row>
    <row r="166" spans="3:14" ht="16.899999999999999">
      <c r="C166" s="47"/>
      <c r="L166" s="60"/>
      <c r="N166" s="60"/>
    </row>
    <row r="167" spans="3:14" ht="16.899999999999999">
      <c r="C167" s="47"/>
      <c r="L167" s="60"/>
      <c r="N167" s="60"/>
    </row>
    <row r="168" spans="3:14" ht="16.899999999999999">
      <c r="C168" s="47"/>
      <c r="L168" s="60"/>
      <c r="N168" s="60"/>
    </row>
    <row r="169" spans="3:14" ht="16.899999999999999">
      <c r="C169" s="47"/>
      <c r="L169" s="60"/>
      <c r="N169" s="60"/>
    </row>
    <row r="170" spans="3:14" ht="16.899999999999999">
      <c r="C170" s="47"/>
      <c r="L170" s="60"/>
      <c r="N170" s="60"/>
    </row>
    <row r="171" spans="3:14" ht="16.899999999999999">
      <c r="C171" s="47"/>
      <c r="L171" s="60"/>
      <c r="N171" s="60"/>
    </row>
    <row r="172" spans="3:14" ht="16.899999999999999">
      <c r="C172" s="47"/>
      <c r="L172" s="60"/>
      <c r="N172" s="60"/>
    </row>
    <row r="173" spans="3:14" ht="16.899999999999999">
      <c r="C173" s="47"/>
      <c r="L173" s="60"/>
      <c r="N173" s="60"/>
    </row>
    <row r="174" spans="3:14" ht="16.899999999999999">
      <c r="C174" s="47"/>
      <c r="L174" s="60"/>
      <c r="N174" s="60"/>
    </row>
    <row r="175" spans="3:14" ht="16.899999999999999">
      <c r="C175" s="47"/>
      <c r="L175" s="60"/>
      <c r="N175" s="60"/>
    </row>
  </sheetData>
  <dataConsolidate/>
  <dataValidations count="1">
    <dataValidation type="list" allowBlank="1" showInputMessage="1" showErrorMessage="1" sqref="D5" xr:uid="{53039D28-A250-45E3-8DB1-AD038A6FA226}">
      <formula1>$AM$2:$AM$3</formula1>
    </dataValidation>
  </dataValidations>
  <hyperlinks>
    <hyperlink ref="B6" location="'1.0 Financial highlights'!A1" display="1. Datos significativos" xr:uid="{3DEBA1BE-4FF4-4D10-A66D-145F21ECBCD0}"/>
    <hyperlink ref="B22" location="'4.0 Shareholder value'!A1" display="4. Valor al accionista (acción)" xr:uid="{89498CC5-5D42-4857-AB98-FEDCD2A034EE}"/>
    <hyperlink ref="B8" location="'2.1 Balance sheet'!A1" display="2. Balance " xr:uid="{A06F98FC-4A97-42AB-91C0-ECF3DE64F722}"/>
    <hyperlink ref="B16" location="'3.1 Income statement'!A1" display="3. P&amp;L" xr:uid="{C586D1FC-7FB8-473E-A5BD-245AF2294690}"/>
    <hyperlink ref="B24" location="'5.1 APM_calculation'!A1" display="5.  Medidas alternativas de rendimiento (MAR)" xr:uid="{38E1361E-D49C-427B-ABB1-EA4FC890BABC}"/>
    <hyperlink ref="B9" location="'2.1 Balance sheet'!A1" display="2.1 Balance " xr:uid="{D11F39DB-C590-4BFD-9FF3-5DAFAF0E246D}"/>
    <hyperlink ref="B10" location="'2.2 Customer funds'!A1" display="'2.2 Customer funds'!A1" xr:uid="{2FC949E1-2872-4D62-A98F-7BAA1635AC4E}"/>
    <hyperlink ref="B11" location="'2.3 Customer lending'!A1" display="'2.3 Customer lending'!A1" xr:uid="{DEC2D60C-E8C5-446A-94F7-B22B7B70868A}"/>
    <hyperlink ref="B12" location="'2.4 Asset quality'!A1" display="'2.4 Asset quality'!A1" xr:uid="{B291A5DF-35BA-45F8-A65F-8F99D596F7A0}"/>
    <hyperlink ref="B13" location="'2.5 Solvency_ratings'!A1" display="'2.5 Solvency_ratings'!A1" xr:uid="{55D12B34-8FA3-4BAA-A874-C0BA635E2A15}"/>
    <hyperlink ref="B14" location="'2.6 Shareholders'' equity'!A1" display="'2.6 Shareholders'' equity'!A1" xr:uid="{12207887-7D60-4E86-B96F-21C900EAC6DF}"/>
    <hyperlink ref="B17" location="'3.1 Income statement'!A1" display="'3.1 Income statement'!A1" xr:uid="{9236D029-C7ED-4107-B56D-A9FC7D1E800A}"/>
    <hyperlink ref="B18" location="'3.2 Fee_income'!Print_Area" display="'3.2 Fee_income'!Print_Area" xr:uid="{A05934AF-FD88-452D-BC04-ABC564245DA2}"/>
    <hyperlink ref="B19" location="'3.3 Yields_costs'!A1" display="'3.3 Yields_costs'!A1" xr:uid="{216D8DA0-8373-4D6C-81A5-946E784BDD01}"/>
    <hyperlink ref="B25" location="'5.1 APM_calculation'!A1" display="'5.1 APM_calculation'!A1" xr:uid="{89DCD22F-C4BD-428B-9230-E039BBFCF859}"/>
    <hyperlink ref="B26" location="'5.2 APM_definition'!A1" display="'5.2 APM_definition'!A1" xr:uid="{74C944ED-E57E-4D00-9F48-4AD401963979}"/>
    <hyperlink ref="B20" location="'3.4 Segments &amp; Geographies'!Print_Area" display="'3.4 Segments &amp; Geographies'!Print_Area" xr:uid="{E9E61DE9-91B5-4017-8D95-510FCBB09D6A}"/>
  </hyperlinks>
  <pageMargins left="0.25" right="0.25" top="0.75" bottom="0.75" header="0.3" footer="0.3"/>
  <pageSetup scale="9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pageSetUpPr fitToPage="1"/>
  </sheetPr>
  <dimension ref="B1:Q74"/>
  <sheetViews>
    <sheetView showRuler="0" zoomScale="70" zoomScaleNormal="70" workbookViewId="0">
      <selection activeCell="A2" sqref="A2"/>
    </sheetView>
  </sheetViews>
  <sheetFormatPr defaultColWidth="13.28515625" defaultRowHeight="13.15"/>
  <cols>
    <col min="1" max="1" width="4.42578125" style="18" customWidth="1"/>
    <col min="2" max="2" width="44.7109375" style="18" bestFit="1" customWidth="1"/>
    <col min="3" max="3" width="12.28515625" style="18" customWidth="1"/>
    <col min="4" max="4" width="13.7109375" style="18" bestFit="1" customWidth="1"/>
    <col min="5" max="5" width="14.28515625" style="18" bestFit="1" customWidth="1"/>
    <col min="6" max="6" width="11.7109375" style="18" bestFit="1" customWidth="1"/>
    <col min="7" max="7" width="5.28515625" style="18" customWidth="1"/>
    <col min="8" max="10" width="13.28515625" style="491" customWidth="1"/>
    <col min="11" max="11" width="33" style="62" customWidth="1"/>
    <col min="12" max="12" width="31.28515625" style="62" customWidth="1"/>
    <col min="13" max="16" width="13.28515625" style="102"/>
    <col min="17" max="17" width="13.28515625" style="491"/>
    <col min="18" max="16384" width="13.28515625" style="18"/>
  </cols>
  <sheetData>
    <row r="1" spans="2:17" ht="18.399999999999999" customHeight="1"/>
    <row r="2" spans="2:17" ht="53.25" customHeight="1">
      <c r="B2" s="46" t="str">
        <f>IF(Index!$AJ$5=1,'1.0 Financial highlights'!L2,K2)</f>
        <v>1.0 DATOS SIGNIFICATIVOS</v>
      </c>
      <c r="C2" s="19" t="s">
        <v>156</v>
      </c>
      <c r="D2" s="19"/>
      <c r="E2" s="19"/>
      <c r="F2" s="19"/>
      <c r="K2" s="101" t="s">
        <v>157</v>
      </c>
      <c r="L2" s="101" t="s">
        <v>158</v>
      </c>
    </row>
    <row r="3" spans="2:17" s="126" customFormat="1" ht="15" customHeight="1">
      <c r="B3" s="145"/>
      <c r="C3" s="194"/>
      <c r="D3" s="194"/>
      <c r="E3" s="668" t="s">
        <v>159</v>
      </c>
      <c r="F3" s="669"/>
      <c r="H3" s="146"/>
      <c r="I3" s="146"/>
      <c r="J3" s="146"/>
      <c r="K3" s="239"/>
      <c r="L3" s="239"/>
      <c r="M3" s="300"/>
      <c r="N3" s="300"/>
      <c r="O3" s="300"/>
      <c r="P3" s="300"/>
      <c r="Q3" s="146"/>
    </row>
    <row r="4" spans="2:17" s="126" customFormat="1" ht="15" customHeight="1" thickBot="1">
      <c r="B4" s="240" t="str">
        <f>IF(Index!$AJ$5=1,'1.0 Financial highlights'!L4,K4)</f>
        <v>Miles de Euros</v>
      </c>
      <c r="C4" s="241">
        <v>46022</v>
      </c>
      <c r="D4" s="242">
        <v>45657</v>
      </c>
      <c r="E4" s="243" t="s">
        <v>160</v>
      </c>
      <c r="F4" s="244" t="s">
        <v>161</v>
      </c>
      <c r="H4" s="146"/>
      <c r="I4" s="146"/>
      <c r="J4" s="146"/>
      <c r="K4" s="155" t="s">
        <v>162</v>
      </c>
      <c r="L4" s="155" t="s">
        <v>163</v>
      </c>
      <c r="M4" s="300"/>
      <c r="N4" s="300"/>
      <c r="O4" s="300"/>
      <c r="P4" s="300"/>
      <c r="Q4" s="146"/>
    </row>
    <row r="5" spans="2:17" s="126" customFormat="1" ht="15" customHeight="1">
      <c r="B5" s="245" t="str">
        <f>IF(Index!$AJ$5=1,'1.0 Financial highlights'!L5,K5)</f>
        <v>BALANCE</v>
      </c>
      <c r="C5" s="38"/>
      <c r="D5" s="38"/>
      <c r="E5" s="38"/>
      <c r="F5" s="246"/>
      <c r="H5" s="146"/>
      <c r="I5" s="146"/>
      <c r="J5" s="146"/>
      <c r="K5" s="155" t="s">
        <v>164</v>
      </c>
      <c r="L5" s="155" t="s">
        <v>165</v>
      </c>
      <c r="M5" s="300"/>
      <c r="N5" s="300"/>
      <c r="O5" s="300"/>
      <c r="P5" s="300"/>
      <c r="Q5" s="146"/>
    </row>
    <row r="6" spans="2:17" s="126" customFormat="1" ht="15" customHeight="1">
      <c r="B6" s="41" t="str">
        <f>IF(Index!$AJ$5=1,'1.0 Financial highlights'!L6,K6)</f>
        <v>Activos totales</v>
      </c>
      <c r="C6" s="140">
        <v>131018891.73354299</v>
      </c>
      <c r="D6" s="138">
        <v>121971822.55424601</v>
      </c>
      <c r="E6" s="140">
        <v>9047069.1792969853</v>
      </c>
      <c r="F6" s="247">
        <v>7.4173436043176055</v>
      </c>
      <c r="H6" s="146"/>
      <c r="I6" s="146"/>
      <c r="J6" s="146"/>
      <c r="K6" s="81" t="s">
        <v>166</v>
      </c>
      <c r="L6" s="81" t="s">
        <v>167</v>
      </c>
      <c r="M6" s="300"/>
      <c r="N6" s="300"/>
      <c r="O6" s="300"/>
      <c r="P6" s="300"/>
      <c r="Q6" s="146"/>
    </row>
    <row r="7" spans="2:17" s="126" customFormat="1" ht="15" customHeight="1">
      <c r="B7" s="41" t="str">
        <f>IF(Index!$AJ$5=1,'1.0 Financial highlights'!L7,K7)</f>
        <v>Volúmenes gestionados de clientes</v>
      </c>
      <c r="C7" s="140">
        <v>240652847.78964025</v>
      </c>
      <c r="D7" s="140">
        <v>220806172.23670083</v>
      </c>
      <c r="E7" s="140">
        <v>19846675.552939415</v>
      </c>
      <c r="F7" s="247">
        <v>8.9882793365323508</v>
      </c>
      <c r="H7" s="146"/>
      <c r="I7" s="146"/>
      <c r="J7" s="146"/>
      <c r="K7" s="90" t="s">
        <v>168</v>
      </c>
      <c r="L7" s="81" t="s">
        <v>169</v>
      </c>
      <c r="M7" s="300"/>
      <c r="N7" s="300"/>
      <c r="O7" s="300"/>
      <c r="P7" s="300"/>
      <c r="Q7" s="146"/>
    </row>
    <row r="8" spans="2:17" s="126" customFormat="1" ht="15" customHeight="1">
      <c r="B8" s="585" t="str">
        <f>IF(Index!$AJ$5=1,'1.0 Financial highlights'!L8,K8)</f>
        <v xml:space="preserve">    Inversión crediticia</v>
      </c>
      <c r="C8" s="138">
        <v>84081028.739630014</v>
      </c>
      <c r="D8" s="134">
        <v>80097229.393520087</v>
      </c>
      <c r="E8" s="138">
        <v>3983799.3461099267</v>
      </c>
      <c r="F8" s="247">
        <v>4.9737043044740048</v>
      </c>
      <c r="H8" s="146"/>
      <c r="I8" s="146"/>
      <c r="J8" s="146"/>
      <c r="K8" s="81" t="s">
        <v>170</v>
      </c>
      <c r="L8" s="81" t="s">
        <v>171</v>
      </c>
      <c r="M8" s="300"/>
      <c r="N8" s="300"/>
      <c r="O8" s="300"/>
      <c r="P8" s="300"/>
      <c r="Q8" s="146"/>
    </row>
    <row r="9" spans="2:17" s="126" customFormat="1" ht="15" customHeight="1">
      <c r="B9" s="586" t="str">
        <f>IF(Index!$AJ$5=1,'1.0 Financial highlights'!L9,K9)</f>
        <v xml:space="preserve">    Recursos minoristas &amp; AUMs </v>
      </c>
      <c r="C9" s="134">
        <v>156571819.05001026</v>
      </c>
      <c r="D9" s="134">
        <v>140708942.84318075</v>
      </c>
      <c r="E9" s="138">
        <v>15862876.206829518</v>
      </c>
      <c r="F9" s="247">
        <v>11.273538046909071</v>
      </c>
      <c r="H9" s="146"/>
      <c r="I9" s="146"/>
      <c r="J9" s="146"/>
      <c r="K9" s="81" t="s">
        <v>172</v>
      </c>
      <c r="L9" s="81" t="s">
        <v>173</v>
      </c>
      <c r="M9" s="300"/>
      <c r="N9" s="300"/>
      <c r="O9" s="300"/>
      <c r="P9" s="300"/>
      <c r="Q9" s="146"/>
    </row>
    <row r="10" spans="2:17" s="126" customFormat="1" ht="15" customHeight="1">
      <c r="B10" s="586" t="str">
        <f>IF(Index!$AJ$5=1,'1.0 Financial highlights'!L10,K10)</f>
        <v xml:space="preserve">         Recursos minoristas </v>
      </c>
      <c r="C10" s="134">
        <v>88059363.794799671</v>
      </c>
      <c r="D10" s="138">
        <v>83023269.943009704</v>
      </c>
      <c r="E10" s="138">
        <v>5036093.8517899662</v>
      </c>
      <c r="F10" s="249">
        <v>6.065882318592041</v>
      </c>
      <c r="H10" s="146"/>
      <c r="I10" s="146"/>
      <c r="J10" s="146"/>
      <c r="K10" s="81" t="s">
        <v>174</v>
      </c>
      <c r="L10" s="81" t="s">
        <v>175</v>
      </c>
      <c r="M10" s="300"/>
      <c r="N10" s="300"/>
      <c r="O10" s="300"/>
      <c r="P10" s="300"/>
      <c r="Q10" s="146"/>
    </row>
    <row r="11" spans="2:17" s="126" customFormat="1" ht="15" customHeight="1">
      <c r="B11" s="587" t="str">
        <f>IF(Index!$AJ$5=1,'1.0 Financial highlights'!L11,K11)</f>
        <v xml:space="preserve">         AUMs: Recursos gestionados fuera de balance</v>
      </c>
      <c r="C11" s="137">
        <v>68512455.255210578</v>
      </c>
      <c r="D11" s="138">
        <v>57685672.900171034</v>
      </c>
      <c r="E11" s="137">
        <v>10826782.355039544</v>
      </c>
      <c r="F11" s="247">
        <v>18.768581193073754</v>
      </c>
      <c r="H11" s="146"/>
      <c r="I11" s="146"/>
      <c r="J11" s="146"/>
      <c r="K11" s="81" t="s">
        <v>176</v>
      </c>
      <c r="L11" s="81" t="s">
        <v>177</v>
      </c>
      <c r="M11" s="300"/>
      <c r="N11" s="300"/>
      <c r="O11" s="300"/>
      <c r="P11" s="300"/>
      <c r="Q11" s="146"/>
    </row>
    <row r="12" spans="2:17" s="126" customFormat="1" ht="15" customHeight="1">
      <c r="B12" s="41" t="str">
        <f>IF(Index!$AJ$5=1,'1.0 Financial highlights'!L12,K12)</f>
        <v>Patrimonio neto</v>
      </c>
      <c r="C12" s="134">
        <v>6411483.4972790601</v>
      </c>
      <c r="D12" s="251">
        <v>5877664.5439261403</v>
      </c>
      <c r="E12" s="134">
        <v>533818.95335291978</v>
      </c>
      <c r="F12" s="252">
        <v>9.0821609393233835</v>
      </c>
      <c r="H12" s="146"/>
      <c r="I12" s="146"/>
      <c r="J12" s="146"/>
      <c r="K12" s="81" t="s">
        <v>178</v>
      </c>
      <c r="L12" s="81" t="s">
        <v>179</v>
      </c>
      <c r="M12" s="300"/>
      <c r="N12" s="300"/>
      <c r="O12" s="300"/>
      <c r="P12" s="300"/>
      <c r="Q12" s="146"/>
    </row>
    <row r="13" spans="2:17" s="126" customFormat="1" ht="15" customHeight="1">
      <c r="B13" s="245" t="str">
        <f>IF(Index!$AJ$5=1,'1.0 Financial highlights'!L13,K13)</f>
        <v>RESULTADOS</v>
      </c>
      <c r="C13" s="253"/>
      <c r="D13" s="141"/>
      <c r="E13" s="253"/>
      <c r="F13" s="254"/>
      <c r="H13" s="146"/>
      <c r="I13" s="146"/>
      <c r="J13" s="146"/>
      <c r="K13" s="155" t="s">
        <v>180</v>
      </c>
      <c r="L13" s="155" t="s">
        <v>181</v>
      </c>
      <c r="M13" s="300"/>
      <c r="N13" s="300"/>
      <c r="O13" s="300"/>
      <c r="P13" s="300"/>
      <c r="Q13" s="146"/>
    </row>
    <row r="14" spans="2:17" s="126" customFormat="1" ht="15" customHeight="1">
      <c r="B14" s="255" t="str">
        <f>IF(Index!$AJ$5=1,'1.0 Financial highlights'!L14,K14)</f>
        <v>Margen de Intereses</v>
      </c>
      <c r="C14" s="129">
        <v>2237092.1550732199</v>
      </c>
      <c r="D14" s="129">
        <v>2278408.3194214199</v>
      </c>
      <c r="E14" s="129">
        <v>-41316.164348199964</v>
      </c>
      <c r="F14" s="247">
        <v>-1.8133784008781977</v>
      </c>
      <c r="H14" s="146"/>
      <c r="I14" s="146"/>
      <c r="J14" s="146"/>
      <c r="K14" s="256" t="s">
        <v>182</v>
      </c>
      <c r="L14" s="256" t="s">
        <v>183</v>
      </c>
      <c r="M14" s="300"/>
      <c r="N14" s="300"/>
      <c r="O14" s="300"/>
      <c r="P14" s="300"/>
      <c r="Q14" s="146"/>
    </row>
    <row r="15" spans="2:17" s="126" customFormat="1" ht="15" customHeight="1">
      <c r="B15" s="257" t="str">
        <f>IF(Index!$AJ$5=1,'1.0 Financial highlights'!L15,K15)</f>
        <v>Comisiones netas</v>
      </c>
      <c r="C15" s="129">
        <v>795053.17544000002</v>
      </c>
      <c r="D15" s="129">
        <v>717067.03928000003</v>
      </c>
      <c r="E15" s="129">
        <v>77986.136159999995</v>
      </c>
      <c r="F15" s="247">
        <v>10.875710622301801</v>
      </c>
      <c r="H15" s="146"/>
      <c r="I15" s="146"/>
      <c r="J15" s="146"/>
      <c r="K15" s="256" t="s">
        <v>184</v>
      </c>
      <c r="L15" s="256" t="s">
        <v>185</v>
      </c>
      <c r="M15" s="300"/>
      <c r="N15" s="300"/>
      <c r="O15" s="300"/>
      <c r="P15" s="300"/>
      <c r="Q15" s="146"/>
    </row>
    <row r="16" spans="2:17" s="126" customFormat="1" ht="15" customHeight="1">
      <c r="B16" s="248" t="str">
        <f>IF(Index!$AJ$5=1,'1.0 Financial highlights'!L16,K16)</f>
        <v>Margen Bruto</v>
      </c>
      <c r="C16" s="129">
        <v>3046868.8652587938</v>
      </c>
      <c r="D16" s="129">
        <v>2901477.4772227085</v>
      </c>
      <c r="E16" s="129">
        <v>145391.38803608529</v>
      </c>
      <c r="F16" s="247">
        <v>5.0109431893730845</v>
      </c>
      <c r="H16" s="146"/>
      <c r="I16" s="146"/>
      <c r="J16" s="146"/>
      <c r="K16" s="81" t="s">
        <v>186</v>
      </c>
      <c r="L16" s="81" t="s">
        <v>187</v>
      </c>
      <c r="M16" s="300"/>
      <c r="N16" s="300"/>
      <c r="O16" s="300"/>
      <c r="P16" s="300"/>
      <c r="Q16" s="146"/>
    </row>
    <row r="17" spans="2:17" s="126" customFormat="1" ht="15" customHeight="1">
      <c r="B17" s="248" t="str">
        <f>IF(Index!$AJ$5=1,'1.0 Financial highlights'!L17,K17)</f>
        <v>Resultado de la actividad de explotación</v>
      </c>
      <c r="C17" s="129">
        <v>1947385.1272887937</v>
      </c>
      <c r="D17" s="129">
        <v>1847755.1647427087</v>
      </c>
      <c r="E17" s="129">
        <v>99629.962546085007</v>
      </c>
      <c r="F17" s="247">
        <v>5.3919461001727473</v>
      </c>
      <c r="H17" s="146"/>
      <c r="I17" s="146"/>
      <c r="J17" s="146"/>
      <c r="K17" s="81" t="s">
        <v>188</v>
      </c>
      <c r="L17" s="81" t="s">
        <v>189</v>
      </c>
      <c r="M17" s="300"/>
      <c r="N17" s="300"/>
      <c r="O17" s="300"/>
      <c r="P17" s="300"/>
      <c r="Q17" s="146"/>
    </row>
    <row r="18" spans="2:17" s="126" customFormat="1" ht="15" customHeight="1">
      <c r="B18" s="248" t="str">
        <f>IF(Index!$AJ$5=1,'1.0 Financial highlights'!L18,K18)</f>
        <v>Resultado antes de impuestos</v>
      </c>
      <c r="C18" s="129">
        <v>1535177.6091987935</v>
      </c>
      <c r="D18" s="129">
        <v>1359698.6254527087</v>
      </c>
      <c r="E18" s="129">
        <v>175478.98374608485</v>
      </c>
      <c r="F18" s="247">
        <v>12.905726347091035</v>
      </c>
      <c r="H18" s="146"/>
      <c r="I18" s="146"/>
      <c r="J18" s="146"/>
      <c r="K18" s="81" t="s">
        <v>190</v>
      </c>
      <c r="L18" s="81" t="s">
        <v>191</v>
      </c>
      <c r="M18" s="300"/>
      <c r="N18" s="300"/>
      <c r="O18" s="300"/>
      <c r="P18" s="300"/>
      <c r="Q18" s="146"/>
    </row>
    <row r="19" spans="2:17" s="126" customFormat="1" ht="15" customHeight="1">
      <c r="B19" s="258" t="str">
        <f>IF(Index!$AJ$5=1,'1.0 Financial highlights'!L19,K19)</f>
        <v>Resultado neto atribuido al Grupo</v>
      </c>
      <c r="C19" s="259">
        <v>1089976.1025137934</v>
      </c>
      <c r="D19" s="141">
        <v>952971.35069970868</v>
      </c>
      <c r="E19" s="259">
        <v>137004.75181408471</v>
      </c>
      <c r="F19" s="250">
        <v>14.376586632272888</v>
      </c>
      <c r="H19" s="146"/>
      <c r="I19" s="146"/>
      <c r="J19" s="146"/>
      <c r="K19" s="81" t="s">
        <v>192</v>
      </c>
      <c r="L19" s="81" t="s">
        <v>193</v>
      </c>
      <c r="M19" s="300"/>
      <c r="N19" s="300"/>
      <c r="O19" s="300"/>
      <c r="P19" s="300"/>
      <c r="Q19" s="146"/>
    </row>
    <row r="20" spans="2:17" s="126" customFormat="1" ht="15" customHeight="1">
      <c r="B20" s="260" t="str">
        <f>IF(Index!$AJ$5=1,'1.0 Financial highlights'!L20,K20)</f>
        <v>RATIOS</v>
      </c>
      <c r="C20" s="134"/>
      <c r="D20" s="261"/>
      <c r="E20" s="134"/>
      <c r="F20" s="262"/>
      <c r="H20" s="146"/>
      <c r="I20" s="146"/>
      <c r="J20" s="146"/>
      <c r="K20" s="155" t="s">
        <v>194</v>
      </c>
      <c r="L20" s="155" t="s">
        <v>194</v>
      </c>
      <c r="M20" s="300"/>
      <c r="N20" s="300"/>
      <c r="O20" s="300"/>
      <c r="P20" s="300"/>
      <c r="Q20" s="146"/>
    </row>
    <row r="21" spans="2:17" s="126" customFormat="1" ht="15" customHeight="1">
      <c r="B21" s="263" t="str">
        <f>IF(Index!$AJ$5=1,'1.0 Financial highlights'!L21,K21)</f>
        <v xml:space="preserve">Índice de morosidad  </v>
      </c>
      <c r="C21" s="264">
        <v>1.9441988420687801E-2</v>
      </c>
      <c r="D21" s="264">
        <v>2.1117829259348079E-2</v>
      </c>
      <c r="E21" s="264">
        <v>-1.6999999999999999E-3</v>
      </c>
      <c r="F21" s="247">
        <v>-7.9400698207296712</v>
      </c>
      <c r="H21" s="146"/>
      <c r="I21" s="535"/>
      <c r="J21" s="146"/>
      <c r="K21" s="81" t="s">
        <v>195</v>
      </c>
      <c r="L21" s="81" t="s">
        <v>196</v>
      </c>
      <c r="M21" s="300"/>
      <c r="N21" s="300"/>
      <c r="O21" s="300"/>
      <c r="P21" s="300"/>
      <c r="Q21" s="146"/>
    </row>
    <row r="22" spans="2:17" s="126" customFormat="1" ht="15" customHeight="1">
      <c r="B22" s="248" t="str">
        <f>IF(Index!$AJ$5=1,'1.0 Financial highlights'!L22,K22)</f>
        <v xml:space="preserve">Índice de cobertura de la morosidad </v>
      </c>
      <c r="C22" s="264">
        <v>0.67894389775836006</v>
      </c>
      <c r="D22" s="264">
        <v>0.68840595049071185</v>
      </c>
      <c r="E22" s="264">
        <v>-9.4999999999999998E-3</v>
      </c>
      <c r="F22" s="247">
        <v>-1.3899996925111089</v>
      </c>
      <c r="H22" s="146"/>
      <c r="I22" s="535"/>
      <c r="J22" s="146"/>
      <c r="K22" s="81" t="s">
        <v>197</v>
      </c>
      <c r="L22" s="81" t="s">
        <v>198</v>
      </c>
      <c r="M22" s="300"/>
      <c r="N22" s="300"/>
      <c r="O22" s="300"/>
      <c r="P22" s="300"/>
      <c r="Q22" s="146"/>
    </row>
    <row r="23" spans="2:17" s="126" customFormat="1" ht="15" customHeight="1">
      <c r="B23" s="248" t="str">
        <f>IF(Index!$AJ$5=1,'1.0 Financial highlights'!L23,K23)</f>
        <v>Coste del riesgo</v>
      </c>
      <c r="C23" s="264">
        <v>3.3E-3</v>
      </c>
      <c r="D23" s="264">
        <v>3.8999999999999998E-3</v>
      </c>
      <c r="E23" s="264">
        <v>-5.9999999999999995E-4</v>
      </c>
      <c r="F23" s="247">
        <v>-15.384600000000001</v>
      </c>
      <c r="H23" s="146"/>
      <c r="I23" s="535"/>
      <c r="J23" s="146"/>
      <c r="K23" s="81" t="s">
        <v>199</v>
      </c>
      <c r="L23" s="81" t="s">
        <v>200</v>
      </c>
      <c r="M23" s="300"/>
      <c r="N23" s="300"/>
      <c r="O23" s="300"/>
      <c r="P23" s="300"/>
      <c r="Q23" s="146"/>
    </row>
    <row r="24" spans="2:17" s="126" customFormat="1" ht="15" customHeight="1">
      <c r="B24" s="248" t="str">
        <f>IF(Index!$AJ$5=1,'1.0 Financial highlights'!L24,K24)</f>
        <v xml:space="preserve">Ratio de eficiencia </v>
      </c>
      <c r="C24" s="264">
        <v>0.3609</v>
      </c>
      <c r="D24" s="264">
        <v>0.36320000000000002</v>
      </c>
      <c r="E24" s="264">
        <v>-2.3E-3</v>
      </c>
      <c r="F24" s="247">
        <v>-0.63329999999999997</v>
      </c>
      <c r="H24" s="146"/>
      <c r="I24" s="535"/>
      <c r="J24" s="146"/>
      <c r="K24" s="81" t="s">
        <v>201</v>
      </c>
      <c r="L24" s="81" t="s">
        <v>202</v>
      </c>
      <c r="M24" s="300"/>
      <c r="N24" s="300"/>
      <c r="O24" s="300"/>
      <c r="P24" s="300"/>
      <c r="Q24" s="146"/>
    </row>
    <row r="25" spans="2:17" s="126" customFormat="1" ht="15" customHeight="1">
      <c r="B25" s="248" t="str">
        <f>IF(Index!$AJ$5=1,'1.0 Financial highlights'!L25,K25)</f>
        <v xml:space="preserve">ROE </v>
      </c>
      <c r="C25" s="264">
        <v>0.1886383649745996</v>
      </c>
      <c r="D25" s="264">
        <v>0.17881809935147636</v>
      </c>
      <c r="E25" s="264">
        <v>9.7999999999999997E-3</v>
      </c>
      <c r="F25" s="247">
        <v>5.4804000000000004</v>
      </c>
      <c r="H25" s="146"/>
      <c r="I25" s="146"/>
      <c r="J25" s="146"/>
      <c r="K25" s="81" t="s">
        <v>203</v>
      </c>
      <c r="L25" s="81" t="s">
        <v>203</v>
      </c>
      <c r="M25" s="300"/>
      <c r="N25" s="300"/>
      <c r="O25" s="300"/>
      <c r="P25" s="300"/>
      <c r="Q25" s="146"/>
    </row>
    <row r="26" spans="2:17" s="126" customFormat="1" ht="15" customHeight="1">
      <c r="B26" s="248" t="str">
        <f>IF(Index!$AJ$5=1,'1.0 Financial highlights'!L26,K26)</f>
        <v xml:space="preserve">ROTE </v>
      </c>
      <c r="C26" s="264">
        <v>0.20026160939142551</v>
      </c>
      <c r="D26" s="264">
        <v>0.18985227339471478</v>
      </c>
      <c r="E26" s="264">
        <v>1.04E-2</v>
      </c>
      <c r="F26" s="247">
        <v>5.4779</v>
      </c>
      <c r="H26" s="146"/>
      <c r="I26" s="146"/>
      <c r="J26" s="146"/>
      <c r="K26" s="81" t="s">
        <v>204</v>
      </c>
      <c r="L26" s="81" t="s">
        <v>204</v>
      </c>
      <c r="M26" s="300"/>
      <c r="N26" s="300"/>
      <c r="O26" s="300"/>
      <c r="P26" s="300"/>
      <c r="Q26" s="146"/>
    </row>
    <row r="27" spans="2:17" s="126" customFormat="1" ht="15" customHeight="1">
      <c r="B27" s="248" t="str">
        <f>IF(Index!$AJ$5=1,'1.0 Financial highlights'!L27,K27)</f>
        <v xml:space="preserve">RORWA </v>
      </c>
      <c r="C27" s="264">
        <v>2.4603320272956884E-2</v>
      </c>
      <c r="D27" s="264">
        <v>2.2871386355166064E-2</v>
      </c>
      <c r="E27" s="264">
        <v>1.6999999999999999E-3</v>
      </c>
      <c r="F27" s="247">
        <v>7.4329000000000001</v>
      </c>
      <c r="H27" s="146"/>
      <c r="I27" s="146"/>
      <c r="J27" s="146"/>
      <c r="K27" s="81" t="s">
        <v>205</v>
      </c>
      <c r="L27" s="81" t="s">
        <v>205</v>
      </c>
      <c r="M27" s="300"/>
      <c r="N27" s="300"/>
      <c r="O27" s="300"/>
      <c r="P27" s="300"/>
      <c r="Q27" s="146"/>
    </row>
    <row r="28" spans="2:17" s="126" customFormat="1" ht="15" customHeight="1">
      <c r="B28" s="248" t="str">
        <f>IF(Index!$AJ$5=1,'1.0 Financial highlights'!L28,K28)</f>
        <v xml:space="preserve">ROA </v>
      </c>
      <c r="C28" s="264">
        <v>8.7879662770694415E-3</v>
      </c>
      <c r="D28" s="264">
        <v>8.4526162116539752E-3</v>
      </c>
      <c r="E28" s="264">
        <v>2.9999999999999997E-4</v>
      </c>
      <c r="F28" s="247">
        <v>3.5491999999999999</v>
      </c>
      <c r="H28" s="146"/>
      <c r="I28" s="146"/>
      <c r="J28" s="146"/>
      <c r="K28" s="81" t="s">
        <v>206</v>
      </c>
      <c r="L28" s="81" t="s">
        <v>206</v>
      </c>
      <c r="M28" s="300"/>
      <c r="N28" s="300"/>
      <c r="O28" s="300"/>
      <c r="P28" s="300"/>
      <c r="Q28" s="146"/>
    </row>
    <row r="29" spans="2:17" s="126" customFormat="1" ht="15" customHeight="1">
      <c r="B29" s="248" t="str">
        <f>IF(Index!$AJ$5=1,'1.0 Financial highlights'!L29,K29)</f>
        <v>CET1</v>
      </c>
      <c r="C29" s="264">
        <v>0.12719330684635549</v>
      </c>
      <c r="D29" s="264">
        <v>0.12412387176040758</v>
      </c>
      <c r="E29" s="264">
        <v>3.0694350859479108E-3</v>
      </c>
      <c r="F29" s="247">
        <v>2.4728805526407887</v>
      </c>
      <c r="H29" s="146"/>
      <c r="I29" s="146"/>
      <c r="J29" s="146"/>
      <c r="K29" s="81" t="s">
        <v>207</v>
      </c>
      <c r="L29" s="81" t="s">
        <v>207</v>
      </c>
      <c r="M29" s="300"/>
      <c r="N29" s="300"/>
      <c r="O29" s="300"/>
      <c r="P29" s="300"/>
      <c r="Q29" s="146"/>
    </row>
    <row r="30" spans="2:17" s="126" customFormat="1" ht="15" customHeight="1">
      <c r="B30" s="248" t="str">
        <f>IF(Index!$AJ$5=1,'1.0 Financial highlights'!L30,K30)</f>
        <v>Requisito de CET1</v>
      </c>
      <c r="C30" s="264">
        <v>8.3577234201562628E-2</v>
      </c>
      <c r="D30" s="264">
        <v>8.0074896470271412E-2</v>
      </c>
      <c r="E30" s="264">
        <v>3.5023377312912163E-3</v>
      </c>
      <c r="F30" s="247">
        <v>4.3738273612273648</v>
      </c>
      <c r="H30" s="146"/>
      <c r="I30" s="146"/>
      <c r="J30" s="146"/>
      <c r="K30" s="81" t="s">
        <v>208</v>
      </c>
      <c r="L30" s="81" t="s">
        <v>209</v>
      </c>
      <c r="M30" s="300"/>
      <c r="N30" s="300"/>
      <c r="O30" s="300"/>
      <c r="P30" s="300"/>
      <c r="Q30" s="146"/>
    </row>
    <row r="31" spans="2:17" s="126" customFormat="1" ht="15" customHeight="1">
      <c r="B31" s="248" t="str">
        <f>IF(Index!$AJ$5=1,'1.0 Financial highlights'!L31,K31)</f>
        <v>MREL (%TREA)</v>
      </c>
      <c r="C31" s="264">
        <v>0.25670430575378095</v>
      </c>
      <c r="D31" s="264">
        <v>0.24040953995961067</v>
      </c>
      <c r="E31" s="264">
        <v>1.6294765794170274E-2</v>
      </c>
      <c r="F31" s="247">
        <v>6.7779197934107902</v>
      </c>
      <c r="H31" s="146"/>
      <c r="I31" s="146"/>
      <c r="J31" s="146"/>
      <c r="K31" s="81" t="s">
        <v>210</v>
      </c>
      <c r="L31" s="81" t="s">
        <v>210</v>
      </c>
      <c r="M31" s="300"/>
      <c r="N31" s="300"/>
      <c r="O31" s="300"/>
      <c r="P31" s="300"/>
      <c r="Q31" s="146"/>
    </row>
    <row r="32" spans="2:17" s="126" customFormat="1" ht="15" customHeight="1">
      <c r="B32" s="248" t="str">
        <f>IF(Index!$AJ$5=1,'1.0 Financial highlights'!L32,K32)</f>
        <v>Ratio de apalancamiento</v>
      </c>
      <c r="C32" s="264">
        <v>5.2560939300505122E-2</v>
      </c>
      <c r="D32" s="264">
        <v>5.0299999999999997E-2</v>
      </c>
      <c r="E32" s="264">
        <v>2.3E-3</v>
      </c>
      <c r="F32" s="247">
        <v>4.5726000000000004</v>
      </c>
      <c r="H32" s="146"/>
      <c r="I32" s="146"/>
      <c r="J32" s="146"/>
      <c r="K32" s="81" t="s">
        <v>211</v>
      </c>
      <c r="L32" s="81" t="s">
        <v>212</v>
      </c>
      <c r="M32" s="300"/>
      <c r="N32" s="300"/>
      <c r="O32" s="300"/>
      <c r="P32" s="300"/>
      <c r="Q32" s="146"/>
    </row>
    <row r="33" spans="2:17" s="126" customFormat="1" ht="15" customHeight="1">
      <c r="B33" s="248" t="str">
        <f>IF(Index!$AJ$5=1,'1.0 Financial highlights'!L33,K33)</f>
        <v>LTD</v>
      </c>
      <c r="C33" s="264">
        <v>0.9477068435500281</v>
      </c>
      <c r="D33" s="264">
        <v>0.9470778335119826</v>
      </c>
      <c r="E33" s="264">
        <v>5.9999999999999995E-4</v>
      </c>
      <c r="F33" s="247">
        <v>6.3399999999999998E-2</v>
      </c>
      <c r="H33" s="146"/>
      <c r="I33" s="146"/>
      <c r="J33" s="146"/>
      <c r="K33" s="81" t="s">
        <v>213</v>
      </c>
      <c r="L33" s="81" t="s">
        <v>213</v>
      </c>
      <c r="M33" s="300"/>
      <c r="N33" s="300"/>
      <c r="O33" s="300"/>
      <c r="P33" s="300"/>
      <c r="Q33" s="146"/>
    </row>
    <row r="34" spans="2:17" s="126" customFormat="1" ht="15" customHeight="1">
      <c r="B34" s="248" t="str">
        <f>IF(Index!$AJ$5=1,'1.0 Financial highlights'!L34,K34)</f>
        <v>LCR (media 12 meses)</v>
      </c>
      <c r="C34" s="264">
        <v>1.9736</v>
      </c>
      <c r="D34" s="264">
        <v>1.8837999999999999</v>
      </c>
      <c r="E34" s="264">
        <v>8.9800000000000005E-2</v>
      </c>
      <c r="F34" s="247">
        <v>4.7670000000000003</v>
      </c>
      <c r="H34" s="146"/>
      <c r="I34" s="146"/>
      <c r="J34" s="146"/>
      <c r="K34" s="81" t="s">
        <v>214</v>
      </c>
      <c r="L34" s="81" t="s">
        <v>215</v>
      </c>
      <c r="M34" s="300"/>
      <c r="N34" s="300"/>
      <c r="O34" s="300"/>
      <c r="P34" s="300"/>
      <c r="Q34" s="146"/>
    </row>
    <row r="35" spans="2:17" s="126" customFormat="1" ht="15" customHeight="1">
      <c r="B35" s="41" t="str">
        <f>IF(Index!$AJ$5=1,'1.0 Financial highlights'!L35,K35)</f>
        <v>HQLA's (en millones de €)</v>
      </c>
      <c r="C35" s="251">
        <v>24957.277505800001</v>
      </c>
      <c r="D35" s="251">
        <v>17663.54571386</v>
      </c>
      <c r="E35" s="134">
        <v>7293.7317999999996</v>
      </c>
      <c r="F35" s="265">
        <v>41.2926</v>
      </c>
      <c r="H35" s="146"/>
      <c r="I35" s="146"/>
      <c r="J35" s="146"/>
      <c r="K35" s="81" t="s">
        <v>216</v>
      </c>
      <c r="L35" s="81" t="s">
        <v>217</v>
      </c>
      <c r="M35" s="300"/>
      <c r="N35" s="300"/>
      <c r="O35" s="300"/>
      <c r="P35" s="300"/>
      <c r="Q35" s="146"/>
    </row>
    <row r="36" spans="2:17" s="126" customFormat="1" ht="15" customHeight="1">
      <c r="B36" s="245" t="str">
        <f>IF(Index!$AJ$5=1,'1.0 Financial highlights'!L36,K36)</f>
        <v>ACCIÓN BANKINTER</v>
      </c>
      <c r="C36" s="134"/>
      <c r="D36" s="141"/>
      <c r="E36" s="253"/>
      <c r="F36" s="262"/>
      <c r="H36" s="146"/>
      <c r="I36" s="146"/>
      <c r="J36" s="146"/>
      <c r="K36" s="155" t="s">
        <v>218</v>
      </c>
      <c r="L36" s="155" t="s">
        <v>219</v>
      </c>
      <c r="M36" s="300"/>
      <c r="N36" s="300"/>
      <c r="O36" s="300"/>
      <c r="P36" s="300"/>
      <c r="Q36" s="146"/>
    </row>
    <row r="37" spans="2:17" s="126" customFormat="1" ht="15" customHeight="1">
      <c r="B37" s="266" t="str">
        <f>IF(Index!$AJ$5=1,'1.0 Financial highlights'!L37,K37)</f>
        <v>Número de acciones</v>
      </c>
      <c r="C37" s="138">
        <v>898866154</v>
      </c>
      <c r="D37" s="138">
        <v>898866154</v>
      </c>
      <c r="E37" s="267">
        <v>0</v>
      </c>
      <c r="F37" s="247">
        <v>0</v>
      </c>
      <c r="H37" s="146"/>
      <c r="I37" s="146"/>
      <c r="J37" s="146"/>
      <c r="K37" s="81" t="s">
        <v>220</v>
      </c>
      <c r="L37" s="81" t="s">
        <v>221</v>
      </c>
      <c r="M37" s="300"/>
      <c r="N37" s="300"/>
      <c r="O37" s="300"/>
      <c r="P37" s="300"/>
      <c r="Q37" s="146"/>
    </row>
    <row r="38" spans="2:17" s="126" customFormat="1" ht="15" customHeight="1">
      <c r="B38" s="248" t="str">
        <f>IF(Index!$AJ$5=1,'1.0 Financial highlights'!L38,K38)</f>
        <v>Última cotización (€)</v>
      </c>
      <c r="C38" s="268">
        <v>14.154999999999999</v>
      </c>
      <c r="D38" s="268">
        <v>7.64</v>
      </c>
      <c r="E38" s="247">
        <v>6.5149999999999997</v>
      </c>
      <c r="F38" s="247">
        <v>85.274900000000002</v>
      </c>
      <c r="H38" s="146"/>
      <c r="I38" s="146"/>
      <c r="J38" s="146"/>
      <c r="K38" s="81" t="s">
        <v>222</v>
      </c>
      <c r="L38" s="81" t="s">
        <v>223</v>
      </c>
      <c r="M38" s="300"/>
      <c r="N38" s="300"/>
      <c r="O38" s="300"/>
      <c r="P38" s="300"/>
      <c r="Q38" s="146"/>
    </row>
    <row r="39" spans="2:17" s="126" customFormat="1" ht="15" customHeight="1">
      <c r="B39" s="248" t="str">
        <f>IF(Index!$AJ$5=1,'1.0 Financial highlights'!L39,K39)</f>
        <v>BPA (€)</v>
      </c>
      <c r="C39" s="268">
        <v>1.1669</v>
      </c>
      <c r="D39" s="268">
        <v>1.0262</v>
      </c>
      <c r="E39" s="247">
        <v>0.14069999999999999</v>
      </c>
      <c r="F39" s="247">
        <v>13.710800000000001</v>
      </c>
      <c r="H39" s="146"/>
      <c r="I39" s="146"/>
      <c r="J39" s="146"/>
      <c r="K39" s="81" t="s">
        <v>224</v>
      </c>
      <c r="L39" s="81" t="s">
        <v>225</v>
      </c>
      <c r="M39" s="300"/>
      <c r="N39" s="300"/>
      <c r="O39" s="300"/>
      <c r="P39" s="300"/>
      <c r="Q39" s="146"/>
    </row>
    <row r="40" spans="2:17" s="126" customFormat="1" ht="15" customHeight="1">
      <c r="B40" s="258" t="str">
        <f>IF(Index!$AJ$5=1,'1.0 Financial highlights'!L40,K40)</f>
        <v xml:space="preserve">DPA últimos 12 meses </v>
      </c>
      <c r="C40" s="269">
        <v>0.57498174999999996</v>
      </c>
      <c r="D40" s="269">
        <v>0.51449999999999996</v>
      </c>
      <c r="E40" s="265">
        <v>6.0499999999999998E-2</v>
      </c>
      <c r="F40" s="252">
        <v>11.759</v>
      </c>
      <c r="H40" s="146"/>
      <c r="I40" s="146"/>
      <c r="J40" s="146"/>
      <c r="K40" s="81" t="s">
        <v>226</v>
      </c>
      <c r="L40" s="81" t="s">
        <v>227</v>
      </c>
      <c r="M40" s="300"/>
      <c r="N40" s="300"/>
      <c r="O40" s="300"/>
      <c r="P40" s="300"/>
      <c r="Q40" s="146"/>
    </row>
    <row r="41" spans="2:17" s="126" customFormat="1" ht="15" customHeight="1">
      <c r="B41" s="260" t="str">
        <f>IF(Index!$AJ$5=1,'1.0 Financial highlights'!L41,K41)</f>
        <v>OFICINAS Y CENTROS</v>
      </c>
      <c r="C41" s="253"/>
      <c r="D41" s="253"/>
      <c r="E41" s="253"/>
      <c r="F41" s="134"/>
      <c r="H41" s="146"/>
      <c r="I41" s="146"/>
      <c r="J41" s="146"/>
      <c r="K41" s="155" t="s">
        <v>228</v>
      </c>
      <c r="L41" s="155" t="s">
        <v>229</v>
      </c>
      <c r="M41" s="300"/>
      <c r="N41" s="300"/>
      <c r="O41" s="300"/>
      <c r="P41" s="300"/>
      <c r="Q41" s="146"/>
    </row>
    <row r="42" spans="2:17" s="126" customFormat="1" ht="15" customHeight="1">
      <c r="B42" s="266" t="str">
        <f>IF(Index!$AJ$5=1,'1.0 Financial highlights'!L42,K42)</f>
        <v>Oficinas</v>
      </c>
      <c r="C42" s="138">
        <v>446</v>
      </c>
      <c r="D42" s="138">
        <v>446</v>
      </c>
      <c r="E42" s="138">
        <v>0</v>
      </c>
      <c r="F42" s="247">
        <v>0</v>
      </c>
      <c r="H42" s="146"/>
      <c r="I42" s="146"/>
      <c r="J42" s="146"/>
      <c r="K42" s="81" t="s">
        <v>230</v>
      </c>
      <c r="L42" s="81" t="s">
        <v>231</v>
      </c>
      <c r="M42" s="300"/>
      <c r="N42" s="300"/>
      <c r="O42" s="300"/>
      <c r="P42" s="300"/>
      <c r="Q42" s="146"/>
    </row>
    <row r="43" spans="2:17" s="126" customFormat="1" ht="15" customHeight="1">
      <c r="B43" s="248" t="str">
        <f>IF(Index!$AJ$5=1,'1.0 Financial highlights'!L43,K43)</f>
        <v>Centros de gestión comercial</v>
      </c>
      <c r="C43" s="138"/>
      <c r="D43" s="138"/>
      <c r="E43" s="138"/>
      <c r="F43" s="247"/>
      <c r="H43" s="146"/>
      <c r="I43" s="146"/>
      <c r="J43" s="146"/>
      <c r="K43" s="81" t="s">
        <v>232</v>
      </c>
      <c r="L43" s="81" t="s">
        <v>233</v>
      </c>
      <c r="M43" s="300"/>
      <c r="N43" s="300"/>
      <c r="O43" s="300"/>
      <c r="P43" s="300"/>
      <c r="Q43" s="146"/>
    </row>
    <row r="44" spans="2:17" s="126" customFormat="1" ht="15" customHeight="1">
      <c r="B44" s="248" t="str">
        <f>IF(Index!$AJ$5=1,'1.0 Financial highlights'!L44,K44)</f>
        <v xml:space="preserve">    Corporativa</v>
      </c>
      <c r="C44" s="138">
        <v>25</v>
      </c>
      <c r="D44" s="138">
        <v>25</v>
      </c>
      <c r="E44" s="138">
        <v>0</v>
      </c>
      <c r="F44" s="247">
        <v>0</v>
      </c>
      <c r="H44" s="146"/>
      <c r="I44" s="146"/>
      <c r="J44" s="146"/>
      <c r="K44" s="81" t="s">
        <v>234</v>
      </c>
      <c r="L44" s="81" t="s">
        <v>235</v>
      </c>
      <c r="M44" s="300"/>
      <c r="N44" s="300"/>
      <c r="O44" s="300"/>
      <c r="P44" s="300"/>
      <c r="Q44" s="146"/>
    </row>
    <row r="45" spans="2:17" s="126" customFormat="1" ht="15" customHeight="1">
      <c r="B45" s="107" t="str">
        <f>IF(Index!$AJ$5=1,'1.0 Financial highlights'!L45,K45)</f>
        <v xml:space="preserve">    Empresas y PYMEs</v>
      </c>
      <c r="C45" s="138">
        <v>78</v>
      </c>
      <c r="D45" s="138">
        <v>77</v>
      </c>
      <c r="E45" s="138">
        <v>1</v>
      </c>
      <c r="F45" s="247">
        <v>1.2987012987012987</v>
      </c>
      <c r="H45" s="146"/>
      <c r="I45" s="146"/>
      <c r="J45" s="146"/>
      <c r="K45" s="70" t="s">
        <v>236</v>
      </c>
      <c r="L45" s="70" t="s">
        <v>237</v>
      </c>
      <c r="M45" s="300"/>
      <c r="N45" s="300"/>
      <c r="O45" s="300"/>
      <c r="P45" s="300"/>
      <c r="Q45" s="146"/>
    </row>
    <row r="46" spans="2:17" s="126" customFormat="1" ht="15" customHeight="1">
      <c r="B46" s="248" t="str">
        <f>IF(Index!$AJ$5=1,'1.0 Financial highlights'!L46,K46)</f>
        <v xml:space="preserve">    Banca privada</v>
      </c>
      <c r="C46" s="138">
        <v>48</v>
      </c>
      <c r="D46" s="138">
        <v>48</v>
      </c>
      <c r="E46" s="138">
        <v>0</v>
      </c>
      <c r="F46" s="247">
        <v>0</v>
      </c>
      <c r="H46" s="146"/>
      <c r="I46" s="146"/>
      <c r="J46" s="146"/>
      <c r="K46" s="81" t="s">
        <v>238</v>
      </c>
      <c r="L46" s="81" t="s">
        <v>239</v>
      </c>
      <c r="M46" s="300"/>
      <c r="N46" s="300"/>
      <c r="O46" s="300"/>
      <c r="P46" s="300"/>
      <c r="Q46" s="146"/>
    </row>
    <row r="47" spans="2:17" s="126" customFormat="1" ht="15" customHeight="1">
      <c r="B47" s="248" t="str">
        <f>IF(Index!$AJ$5=1,'1.0 Financial highlights'!L47,K47)</f>
        <v>Oficinas virtuales</v>
      </c>
      <c r="C47" s="138">
        <v>393</v>
      </c>
      <c r="D47" s="138">
        <v>381</v>
      </c>
      <c r="E47" s="138">
        <v>12</v>
      </c>
      <c r="F47" s="247">
        <v>3.1496062992125986</v>
      </c>
      <c r="H47" s="146"/>
      <c r="I47" s="146"/>
      <c r="J47" s="146"/>
      <c r="K47" s="81" t="s">
        <v>240</v>
      </c>
      <c r="L47" s="81" t="s">
        <v>241</v>
      </c>
      <c r="M47" s="300"/>
      <c r="N47" s="300"/>
      <c r="O47" s="300"/>
      <c r="P47" s="300"/>
      <c r="Q47" s="146"/>
    </row>
    <row r="48" spans="2:17" s="126" customFormat="1" ht="15" customHeight="1">
      <c r="B48" s="41" t="str">
        <f>IF(Index!$AJ$5=1,'1.0 Financial highlights'!L48,K48)</f>
        <v>Número de agentes</v>
      </c>
      <c r="C48" s="134">
        <v>354</v>
      </c>
      <c r="D48" s="134">
        <v>355</v>
      </c>
      <c r="E48" s="134">
        <v>-1</v>
      </c>
      <c r="F48" s="265">
        <v>-0.28169014084507044</v>
      </c>
      <c r="H48" s="146"/>
      <c r="I48" s="146"/>
      <c r="J48" s="146"/>
      <c r="K48" s="81" t="s">
        <v>242</v>
      </c>
      <c r="L48" s="81" t="s">
        <v>243</v>
      </c>
      <c r="M48" s="300"/>
      <c r="N48" s="300"/>
      <c r="O48" s="300"/>
      <c r="P48" s="300"/>
      <c r="Q48" s="146"/>
    </row>
    <row r="49" spans="2:17" s="126" customFormat="1" ht="15" customHeight="1">
      <c r="B49" s="245" t="str">
        <f>IF(Index!$AJ$5=1,'1.0 Financial highlights'!L49,K49)</f>
        <v>PLANTILLA</v>
      </c>
      <c r="C49" s="253"/>
      <c r="D49" s="253"/>
      <c r="E49" s="253"/>
      <c r="F49" s="270"/>
      <c r="H49" s="146"/>
      <c r="I49" s="146"/>
      <c r="J49" s="146"/>
      <c r="K49" s="155" t="s">
        <v>244</v>
      </c>
      <c r="L49" s="155" t="s">
        <v>245</v>
      </c>
      <c r="M49" s="300"/>
      <c r="N49" s="300"/>
      <c r="O49" s="300"/>
      <c r="P49" s="300"/>
      <c r="Q49" s="146"/>
    </row>
    <row r="50" spans="2:17" s="126" customFormat="1" ht="15" customHeight="1">
      <c r="B50" s="41" t="str">
        <f>IF(Index!$AJ$5=1,'1.0 Financial highlights'!L50,K50)</f>
        <v>Empleados</v>
      </c>
      <c r="C50" s="271">
        <v>6678</v>
      </c>
      <c r="D50" s="271">
        <v>6661</v>
      </c>
      <c r="E50" s="271">
        <v>17</v>
      </c>
      <c r="F50" s="597">
        <v>0.2552169343942351</v>
      </c>
      <c r="H50" s="146"/>
      <c r="I50" s="146"/>
      <c r="J50" s="146"/>
      <c r="K50" s="81" t="s">
        <v>246</v>
      </c>
      <c r="L50" s="81" t="s">
        <v>247</v>
      </c>
      <c r="M50" s="300"/>
      <c r="N50" s="300"/>
      <c r="O50" s="300"/>
      <c r="P50" s="300"/>
      <c r="Q50" s="146"/>
    </row>
    <row r="51" spans="2:17" s="126" customFormat="1" ht="13.35" customHeight="1">
      <c r="B51" s="106"/>
      <c r="C51" s="41"/>
      <c r="D51" s="272"/>
      <c r="E51" s="272"/>
      <c r="F51" s="273"/>
      <c r="H51" s="146"/>
      <c r="I51" s="146"/>
      <c r="J51" s="146"/>
      <c r="K51" s="274"/>
      <c r="L51" s="274"/>
      <c r="M51" s="300"/>
      <c r="N51" s="300"/>
      <c r="O51" s="300"/>
      <c r="P51" s="300"/>
      <c r="Q51" s="146"/>
    </row>
    <row r="52" spans="2:17" s="126" customFormat="1" ht="13.35" customHeight="1">
      <c r="H52" s="146"/>
      <c r="I52" s="146"/>
      <c r="J52" s="146"/>
      <c r="K52" s="274"/>
      <c r="L52" s="274"/>
      <c r="M52" s="300"/>
      <c r="N52" s="300"/>
      <c r="O52" s="300"/>
      <c r="P52" s="300"/>
      <c r="Q52" s="146"/>
    </row>
    <row r="53" spans="2:17" s="126" customFormat="1" ht="13.35" customHeight="1">
      <c r="H53" s="146"/>
      <c r="I53" s="146"/>
      <c r="J53" s="146"/>
      <c r="K53" s="274"/>
      <c r="L53" s="274"/>
      <c r="M53" s="300"/>
      <c r="N53" s="300"/>
      <c r="O53" s="300"/>
      <c r="P53" s="300"/>
      <c r="Q53" s="146"/>
    </row>
    <row r="54" spans="2:17" ht="13.35" customHeight="1"/>
    <row r="55" spans="2:17" ht="13.35" customHeight="1"/>
    <row r="56" spans="2:17" ht="13.35" customHeight="1"/>
    <row r="57" spans="2:17" ht="13.35" customHeight="1"/>
    <row r="58" spans="2:17" ht="13.35" customHeight="1"/>
    <row r="59" spans="2:17" ht="13.35" customHeight="1"/>
    <row r="60" spans="2:17" ht="13.35" customHeight="1"/>
    <row r="61" spans="2:17" ht="13.35" customHeight="1"/>
    <row r="62" spans="2:17" ht="13.35" customHeight="1"/>
    <row r="63" spans="2:17" ht="13.35" customHeight="1"/>
    <row r="64" spans="2:17" ht="13.35" customHeight="1"/>
    <row r="65" ht="13.35" customHeight="1"/>
    <row r="66" ht="13.35" customHeight="1"/>
    <row r="67" ht="13.35" customHeight="1"/>
    <row r="68" ht="13.35" customHeight="1"/>
    <row r="69" ht="13.35" customHeight="1"/>
    <row r="70" ht="13.35" customHeight="1"/>
    <row r="71" ht="13.35" customHeight="1"/>
    <row r="72" ht="13.35" customHeight="1"/>
    <row r="73" ht="13.35" customHeight="1"/>
    <row r="74" ht="13.35" customHeight="1"/>
  </sheetData>
  <mergeCells count="1">
    <mergeCell ref="E3:F3"/>
  </mergeCells>
  <pageMargins left="0.25" right="0.25" top="0.75" bottom="0.75" header="0.3" footer="0.3"/>
  <pageSetup scale="86"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pageSetUpPr fitToPage="1"/>
  </sheetPr>
  <dimension ref="A1:N103"/>
  <sheetViews>
    <sheetView showRuler="0" zoomScale="70" zoomScaleNormal="70" workbookViewId="0">
      <selection activeCell="A2" sqref="A2"/>
    </sheetView>
  </sheetViews>
  <sheetFormatPr defaultColWidth="13.28515625" defaultRowHeight="13.15"/>
  <cols>
    <col min="1" max="1" width="4.42578125" style="18" customWidth="1"/>
    <col min="2" max="2" width="76.28515625" style="18" bestFit="1" customWidth="1"/>
    <col min="3" max="3" width="13.5703125" style="18" customWidth="1"/>
    <col min="4" max="4" width="13.28515625" style="18" bestFit="1" customWidth="1"/>
    <col min="5" max="5" width="12.140625" style="18" bestFit="1" customWidth="1"/>
    <col min="6" max="6" width="8.140625" style="18" customWidth="1"/>
    <col min="7" max="7" width="13.28515625" style="18" bestFit="1" customWidth="1"/>
    <col min="8" max="8" width="10.85546875" style="18" bestFit="1" customWidth="1"/>
    <col min="9" max="9" width="8.42578125" style="18" customWidth="1"/>
    <col min="10" max="10" width="3.42578125" style="18" customWidth="1"/>
    <col min="11" max="12" width="13.28515625" style="18"/>
    <col min="13" max="14" width="53" style="62" customWidth="1"/>
    <col min="15" max="16384" width="13.28515625" style="18"/>
  </cols>
  <sheetData>
    <row r="1" spans="1:14" ht="18.399999999999999" customHeight="1">
      <c r="A1" s="42"/>
      <c r="B1" s="19"/>
      <c r="C1" s="19"/>
      <c r="D1" s="19"/>
      <c r="E1" s="19"/>
      <c r="F1" s="19"/>
      <c r="G1" s="19"/>
      <c r="H1" s="19"/>
      <c r="I1" s="19"/>
      <c r="J1" s="19"/>
      <c r="M1" s="64"/>
      <c r="N1" s="64"/>
    </row>
    <row r="2" spans="1:14" ht="53.25" customHeight="1">
      <c r="A2" s="42"/>
      <c r="B2" s="46" t="str">
        <f>IF(Index!$AJ$5=1,'2.1 Balance sheet'!N2,M2)</f>
        <v>2.1 BALANCE RESUMIDO</v>
      </c>
      <c r="C2" s="19"/>
      <c r="D2" s="19"/>
      <c r="E2" s="19"/>
      <c r="F2" s="19"/>
      <c r="G2" s="19"/>
      <c r="H2" s="19"/>
      <c r="I2" s="19"/>
      <c r="J2" s="19"/>
      <c r="M2" s="59" t="s">
        <v>248</v>
      </c>
      <c r="N2" s="59" t="s">
        <v>249</v>
      </c>
    </row>
    <row r="3" spans="1:14" s="126" customFormat="1" ht="13.35" customHeight="1">
      <c r="A3" s="123"/>
      <c r="B3" s="145"/>
      <c r="C3" s="194"/>
      <c r="D3" s="194"/>
      <c r="E3" s="668" t="s">
        <v>159</v>
      </c>
      <c r="F3" s="669"/>
      <c r="G3" s="194"/>
      <c r="H3" s="670" t="s">
        <v>159</v>
      </c>
      <c r="I3" s="671"/>
      <c r="J3" s="41"/>
      <c r="M3" s="81"/>
      <c r="N3" s="81"/>
    </row>
    <row r="4" spans="1:14" s="126" customFormat="1" ht="13.35" customHeight="1" thickBot="1">
      <c r="A4" s="123"/>
      <c r="B4" s="240" t="str">
        <f>IF(Index!$AJ$5=1,'2.1 Balance sheet'!N4,M4)</f>
        <v>Miles de Euros</v>
      </c>
      <c r="C4" s="241">
        <f>'1.0 Financial highlights'!C4</f>
        <v>46022</v>
      </c>
      <c r="D4" s="242">
        <f>'1.0 Financial highlights'!D4</f>
        <v>45657</v>
      </c>
      <c r="E4" s="243" t="s">
        <v>160</v>
      </c>
      <c r="F4" s="151" t="s">
        <v>250</v>
      </c>
      <c r="G4" s="149">
        <v>45657</v>
      </c>
      <c r="H4" s="150" t="s">
        <v>160</v>
      </c>
      <c r="I4" s="151" t="s">
        <v>250</v>
      </c>
      <c r="J4" s="41"/>
      <c r="M4" s="155" t="s">
        <v>162</v>
      </c>
      <c r="N4" s="155" t="s">
        <v>163</v>
      </c>
    </row>
    <row r="5" spans="1:14" s="126" customFormat="1" ht="25.15" customHeight="1">
      <c r="A5" s="123"/>
      <c r="B5" s="136" t="str">
        <f>IF(Index!$AJ$5=1,'2.1 Balance sheet'!N5,M5)</f>
        <v>ACTIVO</v>
      </c>
      <c r="C5" s="49"/>
      <c r="D5" s="49"/>
      <c r="E5" s="385"/>
      <c r="F5" s="385"/>
      <c r="G5" s="386"/>
      <c r="H5" s="386"/>
      <c r="I5" s="386"/>
      <c r="J5" s="41"/>
      <c r="M5" s="70" t="s">
        <v>251</v>
      </c>
      <c r="N5" s="70" t="s">
        <v>252</v>
      </c>
    </row>
    <row r="6" spans="1:14" s="126" customFormat="1" ht="13.35" customHeight="1">
      <c r="A6" s="123"/>
      <c r="B6" s="128" t="str">
        <f>IF(Index!$AJ$5=1,'2.1 Balance sheet'!N6,M6)</f>
        <v>Efectivo, saldos en efectivo en bancos centrales y otros depósitos a la vista</v>
      </c>
      <c r="C6" s="129">
        <v>15000350.969890669</v>
      </c>
      <c r="D6" s="129">
        <v>15417808.105310541</v>
      </c>
      <c r="E6" s="130">
        <v>-417457.13541987166</v>
      </c>
      <c r="F6" s="526">
        <v>-2.7076295966874948</v>
      </c>
      <c r="G6" s="129">
        <v>15417808.105310541</v>
      </c>
      <c r="H6" s="130">
        <v>-417457.13541987166</v>
      </c>
      <c r="I6" s="526">
        <v>-2.7076295966874948</v>
      </c>
      <c r="J6" s="41"/>
      <c r="K6" s="525"/>
      <c r="L6" s="127"/>
      <c r="M6" s="70" t="s">
        <v>253</v>
      </c>
      <c r="N6" s="70" t="s">
        <v>254</v>
      </c>
    </row>
    <row r="7" spans="1:14" s="126" customFormat="1" ht="13.35" customHeight="1">
      <c r="A7" s="123"/>
      <c r="B7" s="107" t="str">
        <f>IF(Index!$AJ$5=1,'2.1 Balance sheet'!N7,M7)</f>
        <v>Activos financieros mantenidos para negociar</v>
      </c>
      <c r="C7" s="129">
        <v>4440245.7836699998</v>
      </c>
      <c r="D7" s="129">
        <v>3372004.54619999</v>
      </c>
      <c r="E7" s="130">
        <v>1068241.2374700098</v>
      </c>
      <c r="F7" s="526">
        <v>31.679709289652113</v>
      </c>
      <c r="G7" s="129">
        <v>3372004.54619999</v>
      </c>
      <c r="H7" s="130">
        <v>1068241.2374700098</v>
      </c>
      <c r="I7" s="526">
        <v>31.679709289652113</v>
      </c>
      <c r="J7" s="41"/>
      <c r="K7" s="525"/>
      <c r="L7" s="127"/>
      <c r="M7" s="70" t="s">
        <v>255</v>
      </c>
      <c r="N7" s="70" t="s">
        <v>256</v>
      </c>
    </row>
    <row r="8" spans="1:14" s="126" customFormat="1" ht="13.35" customHeight="1">
      <c r="A8" s="123"/>
      <c r="B8" s="107" t="str">
        <f>IF(Index!$AJ$5=1,'2.1 Balance sheet'!N8,M8)</f>
        <v xml:space="preserve">Activos financieros a valor razonable con cambios en otro resultado global </v>
      </c>
      <c r="C8" s="129">
        <v>886647.33295000007</v>
      </c>
      <c r="D8" s="129">
        <v>918429.02530000103</v>
      </c>
      <c r="E8" s="130">
        <v>-31781.692350000958</v>
      </c>
      <c r="F8" s="526">
        <v>-3.460440760745731</v>
      </c>
      <c r="G8" s="129">
        <v>918429.02530000103</v>
      </c>
      <c r="H8" s="130">
        <v>-31781.692350000958</v>
      </c>
      <c r="I8" s="526">
        <v>-3.460440760745731</v>
      </c>
      <c r="J8" s="41"/>
      <c r="K8" s="525"/>
      <c r="L8" s="127"/>
      <c r="M8" s="70" t="s">
        <v>257</v>
      </c>
      <c r="N8" s="70" t="s">
        <v>258</v>
      </c>
    </row>
    <row r="9" spans="1:14" s="126" customFormat="1" ht="13.35" customHeight="1">
      <c r="A9" s="123"/>
      <c r="B9" s="107" t="str">
        <f>IF(Index!$AJ$5=1,'2.1 Balance sheet'!N9,M9)</f>
        <v>Activos financieros no destinados a negociación valorados obligatoriamente a VR con cambios en PyG</v>
      </c>
      <c r="C9" s="129">
        <v>324996.35706999997</v>
      </c>
      <c r="D9" s="129">
        <v>281391.00588999997</v>
      </c>
      <c r="E9" s="130">
        <v>43605.351179999998</v>
      </c>
      <c r="F9" s="526">
        <v>15.496355699814368</v>
      </c>
      <c r="G9" s="129">
        <v>281391.00588999997</v>
      </c>
      <c r="H9" s="130">
        <v>43605.351179999998</v>
      </c>
      <c r="I9" s="526">
        <v>15.496355699814368</v>
      </c>
      <c r="J9" s="41"/>
      <c r="K9" s="525"/>
      <c r="L9" s="127"/>
      <c r="M9" s="70" t="s">
        <v>259</v>
      </c>
      <c r="N9" s="70" t="s">
        <v>260</v>
      </c>
    </row>
    <row r="10" spans="1:14" s="126" customFormat="1" ht="13.35" customHeight="1">
      <c r="A10" s="123"/>
      <c r="B10" s="107" t="str">
        <f>IF(Index!$AJ$5=1,'2.1 Balance sheet'!N10,M10)</f>
        <v>Activos a coste amortizado</v>
      </c>
      <c r="C10" s="129">
        <v>107804401.53032011</v>
      </c>
      <c r="D10" s="129">
        <v>99383286.937269941</v>
      </c>
      <c r="E10" s="130">
        <v>8421114.593050167</v>
      </c>
      <c r="F10" s="526">
        <v>8.4733709787295712</v>
      </c>
      <c r="G10" s="129">
        <v>99383286.937269941</v>
      </c>
      <c r="H10" s="130">
        <v>8421114.593050167</v>
      </c>
      <c r="I10" s="526">
        <v>8.4733709787295712</v>
      </c>
      <c r="J10" s="41"/>
      <c r="K10" s="525"/>
      <c r="L10" s="127"/>
      <c r="M10" s="70" t="s">
        <v>261</v>
      </c>
      <c r="N10" s="70" t="s">
        <v>262</v>
      </c>
    </row>
    <row r="11" spans="1:14" s="126" customFormat="1" ht="13.35" customHeight="1">
      <c r="A11" s="123"/>
      <c r="B11" s="107" t="str">
        <f>IF(Index!$AJ$5=1,'2.1 Balance sheet'!N11,M11)</f>
        <v xml:space="preserve">          Valores representativos de deuda</v>
      </c>
      <c r="C11" s="129">
        <v>15101561.26041</v>
      </c>
      <c r="D11" s="129">
        <v>14226418.40674</v>
      </c>
      <c r="E11" s="130">
        <v>875142.85366999917</v>
      </c>
      <c r="F11" s="526">
        <v>6.1515332155237736</v>
      </c>
      <c r="G11" s="129">
        <v>14226418.40674</v>
      </c>
      <c r="H11" s="130">
        <v>875142.85366999917</v>
      </c>
      <c r="I11" s="526">
        <v>6.1515332155237736</v>
      </c>
      <c r="J11" s="41"/>
      <c r="K11" s="525"/>
      <c r="L11" s="127"/>
      <c r="M11" s="70" t="s">
        <v>263</v>
      </c>
      <c r="N11" s="70" t="s">
        <v>264</v>
      </c>
    </row>
    <row r="12" spans="1:14" s="126" customFormat="1" ht="13.35" customHeight="1">
      <c r="A12" s="123"/>
      <c r="B12" s="107" t="str">
        <f>IF(Index!$AJ$5=1,'2.1 Balance sheet'!N12,M12)</f>
        <v xml:space="preserve">          Préstamos y anticipos</v>
      </c>
      <c r="C12" s="129">
        <v>92702840.269910112</v>
      </c>
      <c r="D12" s="129">
        <v>85156868.530529946</v>
      </c>
      <c r="E12" s="130">
        <v>7545971.7393801659</v>
      </c>
      <c r="F12" s="526">
        <v>8.8612602478152755</v>
      </c>
      <c r="G12" s="129">
        <v>85156868.530529946</v>
      </c>
      <c r="H12" s="130">
        <v>7545971.7393801659</v>
      </c>
      <c r="I12" s="526">
        <v>8.8612602478152755</v>
      </c>
      <c r="J12" s="41"/>
      <c r="K12" s="525"/>
      <c r="L12" s="127"/>
      <c r="M12" s="70" t="s">
        <v>265</v>
      </c>
      <c r="N12" s="70" t="s">
        <v>266</v>
      </c>
    </row>
    <row r="13" spans="1:14" s="126" customFormat="1" ht="13.35" customHeight="1">
      <c r="A13" s="123"/>
      <c r="B13" s="107" t="str">
        <f>IF(Index!$AJ$5=1,'2.1 Balance sheet'!N13,M13)</f>
        <v xml:space="preserve">                Entidades de crédito</v>
      </c>
      <c r="C13" s="129">
        <v>12026965.802650129</v>
      </c>
      <c r="D13" s="129">
        <v>8096539.2397399582</v>
      </c>
      <c r="E13" s="130">
        <v>3930426.5629101712</v>
      </c>
      <c r="F13" s="526">
        <v>48.544525587161949</v>
      </c>
      <c r="G13" s="129">
        <v>8096539.2397399582</v>
      </c>
      <c r="H13" s="130">
        <v>3930426.5629101712</v>
      </c>
      <c r="I13" s="526">
        <v>48.544525587161949</v>
      </c>
      <c r="J13" s="41"/>
      <c r="K13" s="525"/>
      <c r="L13" s="127"/>
      <c r="M13" s="70" t="s">
        <v>267</v>
      </c>
      <c r="N13" s="70" t="s">
        <v>268</v>
      </c>
    </row>
    <row r="14" spans="1:14" s="126" customFormat="1" ht="13.35" customHeight="1">
      <c r="A14" s="123"/>
      <c r="B14" s="107" t="str">
        <f>IF(Index!$AJ$5=1,'2.1 Balance sheet'!N14,M14)</f>
        <v xml:space="preserve">                Entidades de contrapartida</v>
      </c>
      <c r="C14" s="129">
        <v>0</v>
      </c>
      <c r="D14" s="129">
        <v>0</v>
      </c>
      <c r="E14" s="130">
        <v>0</v>
      </c>
      <c r="F14" s="526" t="s">
        <v>269</v>
      </c>
      <c r="G14" s="129">
        <v>0</v>
      </c>
      <c r="H14" s="130">
        <v>0</v>
      </c>
      <c r="I14" s="526" t="s">
        <v>269</v>
      </c>
      <c r="J14" s="41"/>
      <c r="K14" s="525"/>
      <c r="L14" s="127"/>
      <c r="M14" s="70" t="s">
        <v>270</v>
      </c>
      <c r="N14" s="70" t="s">
        <v>271</v>
      </c>
    </row>
    <row r="15" spans="1:14" s="126" customFormat="1" ht="13.35" customHeight="1">
      <c r="A15" s="123"/>
      <c r="B15" s="107" t="str">
        <f>IF(Index!$AJ$5=1,'2.1 Balance sheet'!N15,M15)</f>
        <v xml:space="preserve">                Clientela</v>
      </c>
      <c r="C15" s="129">
        <v>80675874.467259988</v>
      </c>
      <c r="D15" s="129">
        <v>77060329.290789992</v>
      </c>
      <c r="E15" s="130">
        <v>3615545.1764699966</v>
      </c>
      <c r="F15" s="526">
        <v>4.6918371745163503</v>
      </c>
      <c r="G15" s="129">
        <v>77060329.290789992</v>
      </c>
      <c r="H15" s="130">
        <v>3615545.1764699966</v>
      </c>
      <c r="I15" s="526">
        <v>4.6918371745163503</v>
      </c>
      <c r="J15" s="41"/>
      <c r="K15" s="525"/>
      <c r="L15" s="127"/>
      <c r="M15" s="70" t="s">
        <v>272</v>
      </c>
      <c r="N15" s="70" t="s">
        <v>273</v>
      </c>
    </row>
    <row r="16" spans="1:14" s="126" customFormat="1" ht="13.35" customHeight="1">
      <c r="A16" s="123"/>
      <c r="B16" s="107" t="str">
        <f>IF(Index!$AJ$5=1,'2.1 Balance sheet'!N16,M16)</f>
        <v>Derivados-contabilidad de coberturas</v>
      </c>
      <c r="C16" s="129">
        <v>484388.86562000017</v>
      </c>
      <c r="D16" s="129">
        <v>524644.69502000103</v>
      </c>
      <c r="E16" s="130">
        <v>-40255.829400000861</v>
      </c>
      <c r="F16" s="526">
        <v>-7.6729698750630053</v>
      </c>
      <c r="G16" s="129">
        <v>524644.69502000103</v>
      </c>
      <c r="H16" s="130">
        <v>-40255.829400000861</v>
      </c>
      <c r="I16" s="526">
        <v>-7.6729698750630053</v>
      </c>
      <c r="J16" s="41"/>
      <c r="K16" s="525"/>
      <c r="L16" s="127"/>
      <c r="M16" s="70" t="s">
        <v>274</v>
      </c>
      <c r="N16" s="70" t="s">
        <v>275</v>
      </c>
    </row>
    <row r="17" spans="1:14" s="126" customFormat="1" ht="13.35" customHeight="1">
      <c r="A17" s="123"/>
      <c r="B17" s="107" t="str">
        <f>IF(Index!$AJ$5=1,'2.1 Balance sheet'!N17,M17)</f>
        <v>Inversiones en negocios conjuntos y asociadas</v>
      </c>
      <c r="C17" s="129">
        <v>244434.57631733199</v>
      </c>
      <c r="D17" s="129">
        <v>244605.20650521902</v>
      </c>
      <c r="E17" s="130">
        <v>-170.63018788702902</v>
      </c>
      <c r="F17" s="526">
        <v>-6.9757381833729842E-2</v>
      </c>
      <c r="G17" s="129">
        <v>244605.20650521902</v>
      </c>
      <c r="H17" s="130">
        <v>-170.63018788702902</v>
      </c>
      <c r="I17" s="526">
        <v>-6.9757381833729842E-2</v>
      </c>
      <c r="J17" s="41"/>
      <c r="K17" s="525"/>
      <c r="L17" s="127"/>
      <c r="M17" s="70" t="s">
        <v>276</v>
      </c>
      <c r="N17" s="70" t="s">
        <v>277</v>
      </c>
    </row>
    <row r="18" spans="1:14" s="126" customFormat="1" ht="13.35" customHeight="1">
      <c r="A18" s="123"/>
      <c r="B18" s="107" t="str">
        <f>IF(Index!$AJ$5=1,'2.1 Balance sheet'!N18,M18)</f>
        <v>Activos tangibles</v>
      </c>
      <c r="C18" s="129">
        <v>466830.53960000002</v>
      </c>
      <c r="D18" s="129">
        <v>446639.05110000004</v>
      </c>
      <c r="E18" s="130">
        <v>20191.488499999978</v>
      </c>
      <c r="F18" s="526">
        <v>4.520762000159098</v>
      </c>
      <c r="G18" s="129">
        <v>446639.05110000004</v>
      </c>
      <c r="H18" s="130">
        <v>20191.488499999978</v>
      </c>
      <c r="I18" s="526">
        <v>4.520762000159098</v>
      </c>
      <c r="J18" s="41"/>
      <c r="K18" s="525"/>
      <c r="L18" s="127"/>
      <c r="M18" s="70" t="s">
        <v>278</v>
      </c>
      <c r="N18" s="70" t="s">
        <v>279</v>
      </c>
    </row>
    <row r="19" spans="1:14" s="126" customFormat="1" ht="13.35" customHeight="1">
      <c r="A19" s="123"/>
      <c r="B19" s="107" t="str">
        <f>IF(Index!$AJ$5=1,'2.1 Balance sheet'!N19,M19)</f>
        <v>Activos intangibles</v>
      </c>
      <c r="C19" s="129">
        <v>370905.85644</v>
      </c>
      <c r="D19" s="129">
        <v>320446.48005000001</v>
      </c>
      <c r="E19" s="130">
        <v>50459.37638999999</v>
      </c>
      <c r="F19" s="526">
        <v>15.746584697115942</v>
      </c>
      <c r="G19" s="129">
        <v>320446.48005000001</v>
      </c>
      <c r="H19" s="130">
        <v>50459.37638999999</v>
      </c>
      <c r="I19" s="526">
        <v>15.746584697115942</v>
      </c>
      <c r="J19" s="41"/>
      <c r="K19" s="525"/>
      <c r="L19" s="127"/>
      <c r="M19" s="70" t="s">
        <v>280</v>
      </c>
      <c r="N19" s="70" t="s">
        <v>281</v>
      </c>
    </row>
    <row r="20" spans="1:14" s="126" customFormat="1" ht="13.35" customHeight="1">
      <c r="A20" s="123"/>
      <c r="B20" s="107" t="str">
        <f>IF(Index!$AJ$5=1,'2.1 Balance sheet'!N20,M20)</f>
        <v>Activos por impuestos y resto de activos</v>
      </c>
      <c r="C20" s="129">
        <v>862328.3971357391</v>
      </c>
      <c r="D20" s="129">
        <v>898044.95702016295</v>
      </c>
      <c r="E20" s="130">
        <v>-35716.559884423856</v>
      </c>
      <c r="F20" s="526">
        <v>-3.9771460888702417</v>
      </c>
      <c r="G20" s="129">
        <v>898044.95702016295</v>
      </c>
      <c r="H20" s="130">
        <v>-35716.559884423856</v>
      </c>
      <c r="I20" s="526">
        <v>-3.9771460888702417</v>
      </c>
      <c r="J20" s="41"/>
      <c r="K20" s="525"/>
      <c r="L20" s="127"/>
      <c r="M20" s="70" t="s">
        <v>282</v>
      </c>
      <c r="N20" s="70" t="s">
        <v>283</v>
      </c>
    </row>
    <row r="21" spans="1:14" s="126" customFormat="1" ht="13.35" customHeight="1" thickBot="1">
      <c r="A21" s="123"/>
      <c r="B21" s="131" t="str">
        <f>IF(Index!$AJ$5=1,'2.1 Balance sheet'!N21,M21)</f>
        <v>Activos no corrientes y grupos enajenables clasificados como mantenidos para la venta</v>
      </c>
      <c r="C21" s="132">
        <v>133361.52453</v>
      </c>
      <c r="D21" s="132">
        <v>164522.54458000002</v>
      </c>
      <c r="E21" s="133">
        <v>-31161.020050000021</v>
      </c>
      <c r="F21" s="526">
        <v>-18.940273583507455</v>
      </c>
      <c r="G21" s="132">
        <v>164522.54458000002</v>
      </c>
      <c r="H21" s="133">
        <v>-31161.020050000021</v>
      </c>
      <c r="I21" s="526">
        <v>-18.940273583507455</v>
      </c>
      <c r="J21" s="41"/>
      <c r="K21" s="525"/>
      <c r="L21" s="127"/>
      <c r="M21" s="70" t="s">
        <v>284</v>
      </c>
      <c r="N21" s="70" t="s">
        <v>285</v>
      </c>
    </row>
    <row r="22" spans="1:14" s="126" customFormat="1" ht="13.9" hidden="1" thickBot="1">
      <c r="A22" s="123"/>
      <c r="B22" s="41"/>
      <c r="C22" s="134"/>
      <c r="D22" s="134"/>
      <c r="E22" s="135"/>
      <c r="F22" s="526"/>
      <c r="G22" s="134"/>
      <c r="H22" s="135"/>
      <c r="I22" s="526"/>
      <c r="J22" s="41"/>
      <c r="K22" s="525"/>
      <c r="L22" s="127"/>
      <c r="M22" s="81"/>
      <c r="N22" s="81"/>
    </row>
    <row r="23" spans="1:14" s="126" customFormat="1" ht="13.35" customHeight="1" thickBot="1">
      <c r="A23" s="123"/>
      <c r="B23" s="124" t="str">
        <f>IF(Index!$AJ$5=1,'2.1 Balance sheet'!N23,M23)</f>
        <v>TOTAL ACTIVO</v>
      </c>
      <c r="C23" s="125">
        <v>131018891.73354299</v>
      </c>
      <c r="D23" s="125">
        <v>121971822.55424601</v>
      </c>
      <c r="E23" s="125">
        <v>9047069.1792969853</v>
      </c>
      <c r="F23" s="527">
        <v>7.4173436043176055</v>
      </c>
      <c r="G23" s="125">
        <v>121971822.55424601</v>
      </c>
      <c r="H23" s="125">
        <v>9047069.1792969853</v>
      </c>
      <c r="I23" s="527">
        <v>7.4173436043176055</v>
      </c>
      <c r="J23" s="41"/>
      <c r="L23" s="127"/>
      <c r="M23" s="507" t="s">
        <v>286</v>
      </c>
      <c r="N23" s="507" t="s">
        <v>287</v>
      </c>
    </row>
    <row r="24" spans="1:14" s="126" customFormat="1" ht="13.35" customHeight="1">
      <c r="A24" s="41"/>
      <c r="B24" s="43"/>
      <c r="C24" s="134"/>
      <c r="D24" s="134"/>
      <c r="E24" s="134"/>
      <c r="F24" s="134"/>
      <c r="G24" s="134"/>
      <c r="H24" s="135"/>
      <c r="I24" s="135"/>
      <c r="J24" s="41"/>
      <c r="L24" s="127"/>
      <c r="M24" s="70"/>
      <c r="N24" s="70"/>
    </row>
    <row r="25" spans="1:14" s="126" customFormat="1" ht="13.35" customHeight="1">
      <c r="A25" s="123"/>
      <c r="B25" s="136" t="str">
        <f>IF(Index!$AJ$5=1,'2.1 Balance sheet'!N25,M25)</f>
        <v>PASIVO</v>
      </c>
      <c r="C25" s="137"/>
      <c r="D25" s="134"/>
      <c r="E25" s="137"/>
      <c r="F25" s="134"/>
      <c r="G25" s="134"/>
      <c r="H25" s="135"/>
      <c r="I25" s="135"/>
      <c r="J25" s="41"/>
      <c r="L25" s="127"/>
      <c r="M25" s="507" t="s">
        <v>288</v>
      </c>
      <c r="N25" s="507" t="s">
        <v>289</v>
      </c>
    </row>
    <row r="26" spans="1:14" s="126" customFormat="1" ht="13.35" customHeight="1">
      <c r="A26" s="123"/>
      <c r="B26" s="128" t="str">
        <f>IF(Index!$AJ$5=1,'2.1 Balance sheet'!N26,M26)</f>
        <v>Pasivos financieros mantenidos para negociar</v>
      </c>
      <c r="C26" s="137">
        <v>1789191.0465900099</v>
      </c>
      <c r="D26" s="138">
        <v>3419667.4243198801</v>
      </c>
      <c r="E26" s="139">
        <v>-1630476.3777298701</v>
      </c>
      <c r="F26" s="526">
        <v>-47.679384437629842</v>
      </c>
      <c r="G26" s="138">
        <v>3419667.4243198801</v>
      </c>
      <c r="H26" s="130">
        <v>-1630476.3777298701</v>
      </c>
      <c r="I26" s="526">
        <v>-47.679384437629842</v>
      </c>
      <c r="J26" s="41"/>
      <c r="K26" s="134"/>
      <c r="L26" s="127"/>
      <c r="M26" s="70" t="s">
        <v>290</v>
      </c>
      <c r="N26" s="70" t="s">
        <v>291</v>
      </c>
    </row>
    <row r="27" spans="1:14" s="126" customFormat="1" ht="13.35" customHeight="1">
      <c r="A27" s="123"/>
      <c r="B27" s="107" t="str">
        <f>IF(Index!$AJ$5=1,'2.1 Balance sheet'!N27,M27)</f>
        <v>Pasivos financieros a coste amortizado</v>
      </c>
      <c r="C27" s="138">
        <v>121552460.369817</v>
      </c>
      <c r="D27" s="138">
        <v>110942548.715038</v>
      </c>
      <c r="E27" s="130">
        <v>10609911.654779002</v>
      </c>
      <c r="F27" s="526">
        <v>9.5634287995592562</v>
      </c>
      <c r="G27" s="138">
        <v>110942548.715038</v>
      </c>
      <c r="H27" s="130">
        <v>10609911.654779002</v>
      </c>
      <c r="I27" s="526">
        <v>9.5634287995592562</v>
      </c>
      <c r="J27" s="41"/>
      <c r="K27" s="134"/>
      <c r="L27" s="127"/>
      <c r="M27" s="70" t="s">
        <v>292</v>
      </c>
      <c r="N27" s="70" t="s">
        <v>293</v>
      </c>
    </row>
    <row r="28" spans="1:14" s="126" customFormat="1" ht="13.35" customHeight="1">
      <c r="A28" s="123"/>
      <c r="B28" s="107" t="str">
        <f>IF(Index!$AJ$5=1,'2.1 Balance sheet'!N28,M28)</f>
        <v xml:space="preserve">          Depósitos</v>
      </c>
      <c r="C28" s="138">
        <v>107815097.33101919</v>
      </c>
      <c r="D28" s="138">
        <v>99471397.430499598</v>
      </c>
      <c r="E28" s="130">
        <v>8343699.9005195946</v>
      </c>
      <c r="F28" s="526">
        <v>8.3880392917464697</v>
      </c>
      <c r="G28" s="138">
        <v>99471397.430499598</v>
      </c>
      <c r="H28" s="130">
        <v>8343699.9005195946</v>
      </c>
      <c r="I28" s="526">
        <v>8.3880392917464697</v>
      </c>
      <c r="J28" s="41"/>
      <c r="K28" s="134"/>
      <c r="L28" s="127"/>
      <c r="M28" s="70" t="s">
        <v>294</v>
      </c>
      <c r="N28" s="70" t="s">
        <v>295</v>
      </c>
    </row>
    <row r="29" spans="1:14" s="126" customFormat="1" ht="13.35" customHeight="1">
      <c r="A29" s="123"/>
      <c r="B29" s="107" t="str">
        <f>IF(Index!$AJ$5=1,'2.1 Balance sheet'!N29,M29)</f>
        <v xml:space="preserve">                Bancos Centrales</v>
      </c>
      <c r="C29" s="138">
        <v>340425.53191000002</v>
      </c>
      <c r="D29" s="138">
        <v>-4.0999999999999999E-27</v>
      </c>
      <c r="E29" s="130">
        <v>340425.53191000002</v>
      </c>
      <c r="F29" s="526" t="s">
        <v>269</v>
      </c>
      <c r="G29" s="138">
        <v>-4.0999999999999999E-27</v>
      </c>
      <c r="H29" s="130">
        <v>340425.53191000002</v>
      </c>
      <c r="I29" s="526" t="s">
        <v>269</v>
      </c>
      <c r="J29" s="41"/>
      <c r="L29" s="127"/>
      <c r="M29" s="70" t="s">
        <v>296</v>
      </c>
      <c r="N29" s="70" t="s">
        <v>297</v>
      </c>
    </row>
    <row r="30" spans="1:14" s="126" customFormat="1" ht="13.35" customHeight="1">
      <c r="A30" s="123"/>
      <c r="B30" s="107" t="str">
        <f>IF(Index!$AJ$5=1,'2.1 Balance sheet'!N30,M30)</f>
        <v xml:space="preserve">                Entidades de crédito</v>
      </c>
      <c r="C30" s="138">
        <v>11284438.149319999</v>
      </c>
      <c r="D30" s="138">
        <v>13162692.84722</v>
      </c>
      <c r="E30" s="130">
        <v>-1878254.697900001</v>
      </c>
      <c r="F30" s="526">
        <v>-14.269532227949039</v>
      </c>
      <c r="G30" s="138">
        <v>13162692.84722</v>
      </c>
      <c r="H30" s="130">
        <v>-1878254.697900001</v>
      </c>
      <c r="I30" s="526">
        <v>-14.269532227949039</v>
      </c>
      <c r="J30" s="41"/>
      <c r="K30" s="134"/>
      <c r="L30" s="127"/>
      <c r="M30" s="70" t="s">
        <v>298</v>
      </c>
      <c r="N30" s="70" t="s">
        <v>268</v>
      </c>
    </row>
    <row r="31" spans="1:14" s="126" customFormat="1" ht="13.35" customHeight="1">
      <c r="A31" s="123"/>
      <c r="B31" s="107" t="str">
        <f>IF(Index!$AJ$5=1,'2.1 Balance sheet'!N31,M31)</f>
        <v xml:space="preserve">                Clientela</v>
      </c>
      <c r="C31" s="138">
        <v>96190233.649789199</v>
      </c>
      <c r="D31" s="138">
        <v>86308704.583279595</v>
      </c>
      <c r="E31" s="130">
        <v>9881529.0665096045</v>
      </c>
      <c r="F31" s="526">
        <v>11.449052693143923</v>
      </c>
      <c r="G31" s="138">
        <v>86308704.583279595</v>
      </c>
      <c r="H31" s="130">
        <v>9881529.0665096045</v>
      </c>
      <c r="I31" s="526">
        <v>11.449052693143923</v>
      </c>
      <c r="J31" s="41"/>
      <c r="K31" s="134"/>
      <c r="L31" s="127"/>
      <c r="M31" s="70" t="s">
        <v>299</v>
      </c>
      <c r="N31" s="70" t="s">
        <v>273</v>
      </c>
    </row>
    <row r="32" spans="1:14" s="126" customFormat="1" ht="13.35" customHeight="1">
      <c r="A32" s="123"/>
      <c r="B32" s="107" t="str">
        <f>IF(Index!$AJ$5=1,'2.1 Balance sheet'!N32,M32)</f>
        <v xml:space="preserve">         Valores representativos de deuda emitidos</v>
      </c>
      <c r="C32" s="138">
        <v>10384175.22915859</v>
      </c>
      <c r="D32" s="138">
        <v>8975933.522398591</v>
      </c>
      <c r="E32" s="130">
        <v>1408241.7067599986</v>
      </c>
      <c r="F32" s="526">
        <v>15.68908351700539</v>
      </c>
      <c r="G32" s="138">
        <v>8975933.522398591</v>
      </c>
      <c r="H32" s="130">
        <v>1408241.7067599986</v>
      </c>
      <c r="I32" s="526">
        <v>15.68908351700539</v>
      </c>
      <c r="J32" s="41"/>
      <c r="K32" s="134"/>
      <c r="L32" s="127"/>
      <c r="M32" s="70" t="s">
        <v>300</v>
      </c>
      <c r="N32" s="70" t="s">
        <v>301</v>
      </c>
    </row>
    <row r="33" spans="1:14" s="126" customFormat="1" ht="13.35" customHeight="1">
      <c r="A33" s="123"/>
      <c r="B33" s="107" t="str">
        <f>IF(Index!$AJ$5=1,'2.1 Balance sheet'!N33,M33)</f>
        <v xml:space="preserve">         Otros pasivos financieros</v>
      </c>
      <c r="C33" s="138">
        <v>3353187.8096399298</v>
      </c>
      <c r="D33" s="138">
        <v>2495217.7621400501</v>
      </c>
      <c r="E33" s="130">
        <v>857970.04749987973</v>
      </c>
      <c r="F33" s="526">
        <v>34.384575988431273</v>
      </c>
      <c r="G33" s="138">
        <v>2495217.7621400501</v>
      </c>
      <c r="H33" s="130">
        <v>857970.04749987973</v>
      </c>
      <c r="I33" s="526">
        <v>34.384575988431273</v>
      </c>
      <c r="J33" s="41"/>
      <c r="K33" s="134"/>
      <c r="L33" s="127"/>
      <c r="M33" s="70" t="s">
        <v>302</v>
      </c>
      <c r="N33" s="70" t="s">
        <v>303</v>
      </c>
    </row>
    <row r="34" spans="1:14" s="126" customFormat="1" ht="13.35" customHeight="1">
      <c r="A34" s="123"/>
      <c r="B34" s="107" t="str">
        <f>IF(Index!$AJ$5=1,'2.1 Balance sheet'!N34,M34)</f>
        <v>Derivados - contabilidad de coberturas</v>
      </c>
      <c r="C34" s="138">
        <v>136191.46997000001</v>
      </c>
      <c r="D34" s="138">
        <v>480653.73099999904</v>
      </c>
      <c r="E34" s="130">
        <v>-344462.261029999</v>
      </c>
      <c r="F34" s="526">
        <v>-71.665367147644105</v>
      </c>
      <c r="G34" s="138">
        <v>480653.73099999904</v>
      </c>
      <c r="H34" s="130">
        <v>-344462.261029999</v>
      </c>
      <c r="I34" s="526">
        <v>-71.665367147644105</v>
      </c>
      <c r="J34" s="41"/>
      <c r="K34" s="134"/>
      <c r="L34" s="127"/>
      <c r="M34" s="70" t="s">
        <v>274</v>
      </c>
      <c r="N34" s="70" t="s">
        <v>304</v>
      </c>
    </row>
    <row r="35" spans="1:14" s="126" customFormat="1" ht="13.35" customHeight="1">
      <c r="A35" s="123"/>
      <c r="B35" s="107" t="str">
        <f>IF(Index!$AJ$5=1,'2.1 Balance sheet'!N35,M35)</f>
        <v>Provisiones</v>
      </c>
      <c r="C35" s="138">
        <v>289355.37060000002</v>
      </c>
      <c r="D35" s="138">
        <v>333840.26866</v>
      </c>
      <c r="E35" s="130">
        <v>-44484.898059999978</v>
      </c>
      <c r="F35" s="526">
        <v>-13.325204367513157</v>
      </c>
      <c r="G35" s="138">
        <v>333840.26866</v>
      </c>
      <c r="H35" s="130">
        <v>-44484.898059999978</v>
      </c>
      <c r="I35" s="526">
        <v>-13.325204367513157</v>
      </c>
      <c r="J35" s="41"/>
      <c r="K35" s="134"/>
      <c r="L35" s="127"/>
      <c r="M35" s="70" t="s">
        <v>305</v>
      </c>
      <c r="N35" s="70" t="s">
        <v>306</v>
      </c>
    </row>
    <row r="36" spans="1:14" s="126" customFormat="1" ht="13.35" customHeight="1" thickBot="1">
      <c r="A36" s="123"/>
      <c r="B36" s="131" t="str">
        <f>IF(Index!$AJ$5=1,'2.1 Balance sheet'!N36,M36)</f>
        <v>Pasivos por impuesto y otros pasivos</v>
      </c>
      <c r="C36" s="140">
        <v>840209.97926006606</v>
      </c>
      <c r="D36" s="140">
        <v>917447.87133984186</v>
      </c>
      <c r="E36" s="133">
        <v>-77237.892079775804</v>
      </c>
      <c r="F36" s="526">
        <v>-8.418777185343238</v>
      </c>
      <c r="G36" s="140">
        <v>917447.87133984186</v>
      </c>
      <c r="H36" s="133">
        <v>-77237.892079775804</v>
      </c>
      <c r="I36" s="526">
        <v>-8.418777185343238</v>
      </c>
      <c r="J36" s="41"/>
      <c r="K36" s="134"/>
      <c r="L36" s="127"/>
      <c r="M36" s="70" t="s">
        <v>307</v>
      </c>
      <c r="N36" s="70" t="s">
        <v>308</v>
      </c>
    </row>
    <row r="37" spans="1:14" s="126" customFormat="1" ht="13.9" hidden="1" thickBot="1">
      <c r="A37" s="123"/>
      <c r="B37" s="43"/>
      <c r="C37" s="141"/>
      <c r="D37" s="141"/>
      <c r="E37" s="141"/>
      <c r="F37" s="526"/>
      <c r="G37" s="141"/>
      <c r="H37" s="142"/>
      <c r="I37" s="526"/>
      <c r="J37" s="41"/>
      <c r="L37" s="127"/>
      <c r="M37" s="70"/>
      <c r="N37" s="70"/>
    </row>
    <row r="38" spans="1:14" s="126" customFormat="1" ht="13.35" customHeight="1" thickBot="1">
      <c r="A38" s="123"/>
      <c r="B38" s="124" t="str">
        <f>IF(Index!$AJ$5=1,'2.1 Balance sheet'!N38,M38)</f>
        <v xml:space="preserve">TOTAL PASIVO </v>
      </c>
      <c r="C38" s="125">
        <v>124607408.23223801</v>
      </c>
      <c r="D38" s="125">
        <v>116094158.012458</v>
      </c>
      <c r="E38" s="125">
        <v>8513250.219780013</v>
      </c>
      <c r="F38" s="527">
        <v>7.3330565168201325</v>
      </c>
      <c r="G38" s="125">
        <v>116094158.012458</v>
      </c>
      <c r="H38" s="125">
        <v>8513250.219780013</v>
      </c>
      <c r="I38" s="527">
        <v>7.3330565168201325</v>
      </c>
      <c r="J38" s="41"/>
      <c r="L38" s="127"/>
      <c r="M38" s="507" t="s">
        <v>309</v>
      </c>
      <c r="N38" s="507" t="s">
        <v>310</v>
      </c>
    </row>
    <row r="39" spans="1:14" s="126" customFormat="1" ht="13.35" customHeight="1">
      <c r="A39" s="123"/>
      <c r="B39" s="43"/>
      <c r="C39" s="141"/>
      <c r="D39" s="141"/>
      <c r="E39" s="141"/>
      <c r="F39" s="141"/>
      <c r="G39" s="141"/>
      <c r="H39" s="142"/>
      <c r="I39" s="141"/>
      <c r="J39" s="41"/>
      <c r="L39" s="127"/>
      <c r="M39" s="70"/>
      <c r="N39" s="70"/>
    </row>
    <row r="40" spans="1:14" s="126" customFormat="1" ht="13.35" customHeight="1">
      <c r="A40" s="123"/>
      <c r="B40" s="128" t="str">
        <f>IF(Index!$AJ$5=1,'2.1 Balance sheet'!N40,M40)</f>
        <v xml:space="preserve">Fondos propios </v>
      </c>
      <c r="C40" s="143">
        <v>6445710.7828821605</v>
      </c>
      <c r="D40" s="143">
        <v>5908327.41818453</v>
      </c>
      <c r="E40" s="139">
        <v>537383.36469763052</v>
      </c>
      <c r="F40" s="526">
        <v>9.0953551938181842</v>
      </c>
      <c r="G40" s="143">
        <v>5908327.41818453</v>
      </c>
      <c r="H40" s="139">
        <v>537383.36469763052</v>
      </c>
      <c r="I40" s="526">
        <v>9.0953551938181842</v>
      </c>
      <c r="J40" s="41"/>
      <c r="L40" s="127"/>
      <c r="M40" s="70" t="s">
        <v>311</v>
      </c>
      <c r="N40" s="70" t="s">
        <v>312</v>
      </c>
    </row>
    <row r="41" spans="1:14" s="126" customFormat="1" ht="13.35" customHeight="1" thickBot="1">
      <c r="A41" s="123"/>
      <c r="B41" s="131" t="str">
        <f>IF(Index!$AJ$5=1,'2.1 Balance sheet'!N41,M41)</f>
        <v>Otro resultado global acumulado</v>
      </c>
      <c r="C41" s="132">
        <v>-34227.285603099896</v>
      </c>
      <c r="D41" s="132">
        <v>-30662.8742583901</v>
      </c>
      <c r="E41" s="133">
        <v>-3564.4113447097952</v>
      </c>
      <c r="F41" s="526">
        <v>11.624518023565539</v>
      </c>
      <c r="G41" s="132">
        <v>-30662.8742583901</v>
      </c>
      <c r="H41" s="133">
        <v>-3564.4113447097952</v>
      </c>
      <c r="I41" s="526">
        <v>11.624518023565539</v>
      </c>
      <c r="J41" s="41"/>
      <c r="L41" s="127"/>
      <c r="M41" s="70" t="s">
        <v>313</v>
      </c>
      <c r="N41" s="70" t="s">
        <v>314</v>
      </c>
    </row>
    <row r="42" spans="1:14" s="126" customFormat="1" ht="13.35" customHeight="1" thickBot="1">
      <c r="A42" s="123"/>
      <c r="B42" s="124" t="str">
        <f>IF(Index!$AJ$5=1,'2.1 Balance sheet'!N42,M42)</f>
        <v>TOTAL PATRIMONIO NETO</v>
      </c>
      <c r="C42" s="125">
        <v>6411483.4972790601</v>
      </c>
      <c r="D42" s="125">
        <v>5877664.5439261403</v>
      </c>
      <c r="E42" s="125">
        <v>533818.95335291978</v>
      </c>
      <c r="F42" s="527">
        <v>9.0821609393233835</v>
      </c>
      <c r="G42" s="125">
        <v>5877664.5439261403</v>
      </c>
      <c r="H42" s="125">
        <v>533818.95335291978</v>
      </c>
      <c r="I42" s="527">
        <v>9.0821609393233835</v>
      </c>
      <c r="J42" s="41"/>
      <c r="L42" s="127"/>
      <c r="M42" s="507" t="s">
        <v>315</v>
      </c>
      <c r="N42" s="507" t="s">
        <v>316</v>
      </c>
    </row>
    <row r="43" spans="1:14" s="126" customFormat="1" ht="13.35" customHeight="1" thickBot="1">
      <c r="A43" s="123"/>
      <c r="B43" s="43"/>
      <c r="C43" s="144"/>
      <c r="D43" s="144"/>
      <c r="E43" s="144"/>
      <c r="F43" s="144"/>
      <c r="G43" s="144"/>
      <c r="H43" s="142"/>
      <c r="I43" s="144"/>
      <c r="J43" s="41"/>
      <c r="L43" s="127"/>
      <c r="M43" s="70"/>
      <c r="N43" s="70"/>
    </row>
    <row r="44" spans="1:14" s="126" customFormat="1" ht="13.35" customHeight="1" thickBot="1">
      <c r="A44" s="123"/>
      <c r="B44" s="124" t="str">
        <f>IF(Index!$AJ$5=1,'2.1 Balance sheet'!N44,M44)</f>
        <v>TOTAL PASIVO Y PATRIMONIO NETO</v>
      </c>
      <c r="C44" s="125">
        <v>131018891.72951707</v>
      </c>
      <c r="D44" s="125">
        <v>121971822.55638413</v>
      </c>
      <c r="E44" s="125">
        <v>9047069.1731329411</v>
      </c>
      <c r="F44" s="527">
        <v>7.4173435991339201</v>
      </c>
      <c r="G44" s="125">
        <v>121971822.55638413</v>
      </c>
      <c r="H44" s="125">
        <v>9047069.1731329337</v>
      </c>
      <c r="I44" s="527">
        <v>7.4173435991339129</v>
      </c>
      <c r="J44" s="41"/>
      <c r="L44" s="127"/>
      <c r="M44" s="507" t="s">
        <v>317</v>
      </c>
      <c r="N44" s="507" t="s">
        <v>318</v>
      </c>
    </row>
    <row r="45" spans="1:14" s="126" customFormat="1" ht="13.35" customHeight="1">
      <c r="A45" s="123"/>
      <c r="B45" s="41"/>
      <c r="C45" s="41"/>
      <c r="D45" s="41"/>
      <c r="E45" s="41"/>
      <c r="F45" s="41"/>
      <c r="G45" s="41"/>
      <c r="H45" s="41"/>
      <c r="I45" s="41"/>
      <c r="J45" s="41"/>
      <c r="L45" s="127"/>
      <c r="M45" s="81"/>
      <c r="N45" s="81"/>
    </row>
    <row r="46" spans="1:14" s="126" customFormat="1" ht="13.35" customHeight="1">
      <c r="A46" s="123"/>
      <c r="B46" s="41"/>
      <c r="C46" s="41"/>
      <c r="D46" s="41"/>
      <c r="E46" s="41"/>
      <c r="F46" s="41"/>
      <c r="G46" s="41"/>
      <c r="H46" s="41"/>
      <c r="I46" s="41"/>
      <c r="J46" s="41"/>
      <c r="L46" s="127"/>
      <c r="M46" s="81"/>
      <c r="N46" s="81"/>
    </row>
    <row r="47" spans="1:14" s="126" customFormat="1" ht="13.35" customHeight="1">
      <c r="A47" s="123"/>
      <c r="B47" s="41"/>
      <c r="C47" s="41"/>
      <c r="D47" s="41"/>
      <c r="E47" s="41"/>
      <c r="F47" s="41"/>
      <c r="G47" s="41"/>
      <c r="H47" s="41"/>
      <c r="I47" s="41"/>
      <c r="J47" s="41"/>
      <c r="L47" s="127"/>
      <c r="M47" s="81"/>
      <c r="N47" s="81"/>
    </row>
    <row r="48" spans="1:14" s="126" customFormat="1" ht="13.35" customHeight="1">
      <c r="A48" s="123"/>
      <c r="B48" s="41"/>
      <c r="C48" s="41"/>
      <c r="D48" s="41"/>
      <c r="E48" s="41"/>
      <c r="F48" s="41"/>
      <c r="G48" s="41"/>
      <c r="H48" s="41"/>
      <c r="I48" s="41"/>
      <c r="J48" s="41"/>
      <c r="L48" s="127"/>
      <c r="M48" s="81"/>
      <c r="N48" s="81"/>
    </row>
    <row r="49" spans="1:14" s="126" customFormat="1" ht="13.35" customHeight="1">
      <c r="A49" s="123"/>
      <c r="B49" s="41"/>
      <c r="C49" s="41"/>
      <c r="D49" s="41"/>
      <c r="E49" s="41"/>
      <c r="F49" s="41"/>
      <c r="G49" s="41"/>
      <c r="H49" s="41"/>
      <c r="I49" s="41"/>
      <c r="J49" s="41"/>
      <c r="L49" s="127"/>
      <c r="M49" s="81"/>
      <c r="N49" s="81"/>
    </row>
    <row r="50" spans="1:14" s="126" customFormat="1" ht="13.35" customHeight="1">
      <c r="A50" s="123"/>
      <c r="B50" s="41"/>
      <c r="C50" s="41"/>
      <c r="D50" s="41"/>
      <c r="E50" s="41"/>
      <c r="F50" s="41"/>
      <c r="G50" s="41"/>
      <c r="H50" s="41"/>
      <c r="I50" s="41"/>
      <c r="J50" s="41"/>
      <c r="L50" s="127"/>
      <c r="M50" s="81"/>
      <c r="N50" s="81"/>
    </row>
    <row r="51" spans="1:14" s="126" customFormat="1" ht="13.35" customHeight="1">
      <c r="A51" s="123"/>
      <c r="B51" s="41"/>
      <c r="C51" s="41"/>
      <c r="D51" s="41"/>
      <c r="E51" s="41"/>
      <c r="F51" s="41"/>
      <c r="G51" s="41"/>
      <c r="H51" s="41"/>
      <c r="I51" s="41"/>
      <c r="J51" s="41"/>
      <c r="L51" s="127"/>
      <c r="M51" s="81"/>
      <c r="N51" s="81"/>
    </row>
    <row r="52" spans="1:14" s="126" customFormat="1" ht="13.35" customHeight="1">
      <c r="A52" s="123"/>
      <c r="B52" s="41"/>
      <c r="C52" s="41"/>
      <c r="D52" s="41"/>
      <c r="E52" s="41"/>
      <c r="F52" s="41"/>
      <c r="G52" s="41"/>
      <c r="H52" s="41"/>
      <c r="I52" s="41"/>
      <c r="J52" s="41"/>
      <c r="M52" s="81"/>
      <c r="N52" s="81"/>
    </row>
    <row r="53" spans="1:14" s="126" customFormat="1" ht="13.35" customHeight="1">
      <c r="A53" s="123"/>
      <c r="B53" s="41"/>
      <c r="C53" s="41"/>
      <c r="D53" s="41"/>
      <c r="E53" s="41"/>
      <c r="F53" s="41"/>
      <c r="G53" s="41"/>
      <c r="H53" s="41"/>
      <c r="I53" s="41"/>
      <c r="J53" s="41"/>
      <c r="M53" s="81"/>
      <c r="N53" s="81"/>
    </row>
    <row r="54" spans="1:14" s="126" customFormat="1" ht="13.35" customHeight="1">
      <c r="A54" s="123"/>
      <c r="B54" s="41"/>
      <c r="C54" s="41"/>
      <c r="D54" s="41"/>
      <c r="E54" s="41"/>
      <c r="F54" s="41"/>
      <c r="G54" s="41"/>
      <c r="H54" s="41"/>
      <c r="I54" s="41"/>
      <c r="J54" s="41"/>
      <c r="M54" s="81"/>
      <c r="N54" s="81"/>
    </row>
    <row r="55" spans="1:14" s="126" customFormat="1" ht="13.35" customHeight="1">
      <c r="A55" s="123"/>
      <c r="B55" s="41"/>
      <c r="C55" s="41"/>
      <c r="D55" s="41"/>
      <c r="E55" s="41"/>
      <c r="F55" s="41"/>
      <c r="G55" s="41"/>
      <c r="H55" s="41"/>
      <c r="I55" s="41"/>
      <c r="J55" s="41"/>
      <c r="M55" s="81"/>
      <c r="N55" s="81"/>
    </row>
    <row r="56" spans="1:14" ht="13.35" customHeight="1">
      <c r="A56" s="42"/>
      <c r="B56" s="19"/>
      <c r="C56" s="19"/>
      <c r="D56" s="19"/>
      <c r="E56" s="19"/>
      <c r="F56" s="19"/>
      <c r="G56" s="19"/>
      <c r="H56" s="19"/>
      <c r="I56" s="19"/>
      <c r="J56" s="19"/>
      <c r="M56" s="64"/>
      <c r="N56" s="64"/>
    </row>
    <row r="57" spans="1:14" ht="13.35" customHeight="1">
      <c r="A57" s="42"/>
      <c r="B57" s="19"/>
      <c r="C57" s="19"/>
      <c r="D57" s="19"/>
      <c r="E57" s="19"/>
      <c r="F57" s="19"/>
      <c r="G57" s="19"/>
      <c r="H57" s="19"/>
      <c r="I57" s="19"/>
      <c r="J57" s="19"/>
      <c r="M57" s="64"/>
      <c r="N57" s="64"/>
    </row>
    <row r="58" spans="1:14" ht="13.35" customHeight="1">
      <c r="A58" s="42"/>
      <c r="B58" s="19"/>
      <c r="C58" s="19"/>
      <c r="D58" s="19"/>
      <c r="E58" s="19"/>
      <c r="F58" s="19"/>
      <c r="G58" s="19"/>
      <c r="H58" s="19"/>
      <c r="I58" s="19"/>
      <c r="J58" s="19"/>
      <c r="M58" s="64"/>
      <c r="N58" s="64"/>
    </row>
    <row r="59" spans="1:14" ht="13.35" customHeight="1">
      <c r="A59" s="42"/>
      <c r="B59" s="19"/>
      <c r="C59" s="19"/>
      <c r="D59" s="19"/>
      <c r="E59" s="19"/>
      <c r="F59" s="19"/>
      <c r="G59" s="19"/>
      <c r="H59" s="19"/>
      <c r="I59" s="19"/>
      <c r="J59" s="19"/>
      <c r="M59" s="64"/>
      <c r="N59" s="64"/>
    </row>
    <row r="60" spans="1:14" ht="13.35" customHeight="1">
      <c r="A60" s="42"/>
      <c r="B60" s="19"/>
      <c r="C60" s="19"/>
      <c r="D60" s="19"/>
      <c r="E60" s="19"/>
      <c r="F60" s="19"/>
      <c r="G60" s="19"/>
      <c r="H60" s="19"/>
      <c r="I60" s="19"/>
      <c r="J60" s="19"/>
      <c r="M60" s="64"/>
      <c r="N60" s="64"/>
    </row>
    <row r="61" spans="1:14" ht="13.35" customHeight="1">
      <c r="A61" s="42"/>
      <c r="B61" s="19"/>
      <c r="C61" s="19"/>
      <c r="D61" s="19"/>
      <c r="E61" s="19"/>
      <c r="F61" s="19"/>
      <c r="G61" s="19"/>
      <c r="H61" s="19"/>
      <c r="I61" s="19"/>
      <c r="J61" s="19"/>
      <c r="M61" s="64"/>
      <c r="N61" s="64"/>
    </row>
    <row r="62" spans="1:14" ht="13.35" customHeight="1">
      <c r="A62" s="42"/>
      <c r="B62" s="19"/>
      <c r="C62" s="19"/>
      <c r="D62" s="19"/>
      <c r="E62" s="19"/>
      <c r="F62" s="19"/>
      <c r="G62" s="19"/>
      <c r="H62" s="19"/>
      <c r="I62" s="19"/>
      <c r="J62" s="19"/>
      <c r="M62" s="64"/>
      <c r="N62" s="64"/>
    </row>
    <row r="63" spans="1:14" ht="13.35" customHeight="1">
      <c r="A63" s="42"/>
      <c r="B63" s="19"/>
      <c r="C63" s="19"/>
      <c r="D63" s="19"/>
      <c r="E63" s="19"/>
      <c r="F63" s="19"/>
      <c r="G63" s="19"/>
      <c r="H63" s="19"/>
      <c r="I63" s="19"/>
      <c r="J63" s="19"/>
      <c r="M63" s="64"/>
      <c r="N63" s="64"/>
    </row>
    <row r="64" spans="1:14" ht="13.35" customHeight="1">
      <c r="A64" s="42"/>
      <c r="B64" s="19"/>
      <c r="C64" s="19"/>
      <c r="D64" s="19"/>
      <c r="E64" s="19"/>
      <c r="F64" s="19"/>
      <c r="G64" s="19"/>
      <c r="H64" s="19"/>
      <c r="I64" s="19"/>
      <c r="J64" s="19"/>
      <c r="M64" s="64"/>
      <c r="N64" s="64"/>
    </row>
    <row r="65" spans="1:14" ht="13.35" customHeight="1">
      <c r="A65" s="42"/>
      <c r="B65" s="19"/>
      <c r="C65" s="19"/>
      <c r="D65" s="19"/>
      <c r="E65" s="19"/>
      <c r="F65" s="19"/>
      <c r="G65" s="19"/>
      <c r="H65" s="19"/>
      <c r="I65" s="19"/>
      <c r="J65" s="19"/>
      <c r="M65" s="64"/>
      <c r="N65" s="64"/>
    </row>
    <row r="66" spans="1:14" ht="13.35" customHeight="1">
      <c r="A66" s="42"/>
      <c r="B66" s="19"/>
      <c r="C66" s="19"/>
      <c r="D66" s="19"/>
      <c r="E66" s="19"/>
      <c r="F66" s="19"/>
      <c r="G66" s="19"/>
      <c r="H66" s="19"/>
      <c r="I66" s="19"/>
      <c r="J66" s="19"/>
      <c r="M66" s="64"/>
      <c r="N66" s="64"/>
    </row>
    <row r="67" spans="1:14" ht="13.35" customHeight="1">
      <c r="A67" s="42"/>
      <c r="B67" s="19"/>
      <c r="C67" s="19"/>
      <c r="D67" s="19"/>
      <c r="E67" s="19"/>
      <c r="F67" s="19"/>
      <c r="G67" s="19"/>
      <c r="H67" s="19"/>
      <c r="I67" s="19"/>
      <c r="J67" s="19"/>
      <c r="M67" s="64"/>
      <c r="N67" s="64"/>
    </row>
    <row r="68" spans="1:14" ht="13.35" customHeight="1">
      <c r="A68" s="42"/>
      <c r="B68" s="19"/>
      <c r="C68" s="19"/>
      <c r="D68" s="19"/>
      <c r="E68" s="19"/>
      <c r="F68" s="19"/>
      <c r="G68" s="19"/>
      <c r="H68" s="19"/>
      <c r="I68" s="19"/>
      <c r="J68" s="19"/>
      <c r="M68" s="64"/>
      <c r="N68" s="64"/>
    </row>
    <row r="69" spans="1:14" ht="13.35" customHeight="1">
      <c r="A69" s="42"/>
      <c r="B69" s="19"/>
      <c r="C69" s="19"/>
      <c r="D69" s="19"/>
      <c r="E69" s="19"/>
      <c r="F69" s="19"/>
      <c r="G69" s="19"/>
      <c r="H69" s="19"/>
      <c r="I69" s="19"/>
      <c r="J69" s="19"/>
      <c r="M69" s="64"/>
      <c r="N69" s="64"/>
    </row>
    <row r="70" spans="1:14" ht="13.35" customHeight="1">
      <c r="A70" s="42"/>
      <c r="B70" s="19"/>
      <c r="C70" s="19"/>
      <c r="D70" s="19"/>
      <c r="E70" s="19"/>
      <c r="F70" s="19"/>
      <c r="G70" s="19"/>
      <c r="H70" s="19"/>
      <c r="I70" s="19"/>
      <c r="J70" s="19"/>
      <c r="M70" s="64"/>
      <c r="N70" s="64"/>
    </row>
    <row r="71" spans="1:14" ht="13.35" customHeight="1">
      <c r="A71" s="42"/>
      <c r="B71" s="19"/>
      <c r="C71" s="19"/>
      <c r="D71" s="19"/>
      <c r="E71" s="19"/>
      <c r="F71" s="19"/>
      <c r="G71" s="19"/>
      <c r="H71" s="19"/>
      <c r="I71" s="19"/>
      <c r="J71" s="19"/>
      <c r="M71" s="64"/>
      <c r="N71" s="64"/>
    </row>
    <row r="72" spans="1:14" ht="13.35" customHeight="1">
      <c r="A72" s="42"/>
      <c r="B72" s="19"/>
      <c r="C72" s="19"/>
      <c r="D72" s="19"/>
      <c r="E72" s="19"/>
      <c r="F72" s="19"/>
      <c r="G72" s="19"/>
      <c r="H72" s="19"/>
      <c r="I72" s="19"/>
      <c r="J72" s="19"/>
      <c r="M72" s="64"/>
      <c r="N72" s="64"/>
    </row>
    <row r="73" spans="1:14" ht="13.35" customHeight="1">
      <c r="A73" s="42"/>
      <c r="B73" s="19"/>
      <c r="C73" s="19"/>
      <c r="D73" s="19"/>
      <c r="E73" s="19"/>
      <c r="F73" s="19"/>
      <c r="G73" s="19"/>
      <c r="H73" s="19"/>
      <c r="I73" s="19"/>
      <c r="J73" s="19"/>
      <c r="M73" s="64"/>
      <c r="N73" s="64"/>
    </row>
    <row r="74" spans="1:14" ht="13.35" customHeight="1">
      <c r="A74" s="42"/>
      <c r="B74" s="19"/>
      <c r="C74" s="19"/>
      <c r="D74" s="19"/>
      <c r="E74" s="19"/>
      <c r="F74" s="19"/>
      <c r="G74" s="19"/>
      <c r="H74" s="19"/>
      <c r="I74" s="19"/>
      <c r="J74" s="19"/>
      <c r="M74" s="64"/>
      <c r="N74" s="64"/>
    </row>
    <row r="75" spans="1:14" ht="13.35" customHeight="1">
      <c r="A75" s="42"/>
      <c r="B75" s="19"/>
      <c r="C75" s="19"/>
      <c r="D75" s="19"/>
      <c r="E75" s="19"/>
      <c r="F75" s="19"/>
      <c r="G75" s="19"/>
      <c r="H75" s="19"/>
      <c r="I75" s="19"/>
      <c r="J75" s="19"/>
      <c r="M75" s="64"/>
      <c r="N75" s="64"/>
    </row>
    <row r="76" spans="1:14" ht="13.35" customHeight="1">
      <c r="A76" s="42"/>
      <c r="B76" s="19"/>
      <c r="C76" s="19"/>
      <c r="D76" s="19"/>
      <c r="E76" s="19"/>
      <c r="F76" s="19"/>
      <c r="G76" s="19"/>
      <c r="H76" s="19"/>
      <c r="I76" s="19"/>
      <c r="J76" s="19"/>
      <c r="M76" s="64"/>
      <c r="N76" s="64"/>
    </row>
    <row r="77" spans="1:14" ht="13.35" customHeight="1">
      <c r="A77" s="42"/>
      <c r="B77" s="19"/>
      <c r="C77" s="19"/>
      <c r="D77" s="19"/>
      <c r="E77" s="19"/>
      <c r="F77" s="19"/>
      <c r="G77" s="19"/>
      <c r="H77" s="19"/>
      <c r="I77" s="19"/>
      <c r="J77" s="19"/>
      <c r="M77" s="64"/>
      <c r="N77" s="64"/>
    </row>
    <row r="78" spans="1:14" ht="13.35" customHeight="1">
      <c r="A78" s="42"/>
      <c r="B78" s="19"/>
      <c r="C78" s="19"/>
      <c r="D78" s="19"/>
      <c r="E78" s="19"/>
      <c r="F78" s="19"/>
      <c r="G78" s="19"/>
      <c r="H78" s="19"/>
      <c r="I78" s="19"/>
      <c r="J78" s="19"/>
      <c r="M78" s="64"/>
      <c r="N78" s="64"/>
    </row>
    <row r="79" spans="1:14" ht="13.35" customHeight="1">
      <c r="A79" s="42"/>
      <c r="B79" s="19"/>
      <c r="C79" s="19"/>
      <c r="D79" s="19"/>
      <c r="E79" s="19"/>
      <c r="F79" s="19"/>
      <c r="G79" s="19"/>
      <c r="H79" s="19"/>
      <c r="I79" s="19"/>
      <c r="J79" s="19"/>
      <c r="M79" s="64"/>
      <c r="N79" s="64"/>
    </row>
    <row r="80" spans="1:14" ht="13.35" customHeight="1">
      <c r="A80" s="42"/>
      <c r="B80" s="19"/>
      <c r="C80" s="19"/>
      <c r="D80" s="19"/>
      <c r="E80" s="19"/>
      <c r="F80" s="19"/>
      <c r="G80" s="19"/>
      <c r="H80" s="19"/>
      <c r="I80" s="19"/>
      <c r="J80" s="19"/>
      <c r="M80" s="64"/>
      <c r="N80" s="64"/>
    </row>
    <row r="81" spans="1:14" ht="13.35" customHeight="1">
      <c r="A81" s="42"/>
      <c r="B81" s="19"/>
      <c r="C81" s="19"/>
      <c r="D81" s="19"/>
      <c r="E81" s="19"/>
      <c r="F81" s="19"/>
      <c r="G81" s="19"/>
      <c r="H81" s="19"/>
      <c r="I81" s="19"/>
      <c r="J81" s="19"/>
      <c r="M81" s="64"/>
      <c r="N81" s="64"/>
    </row>
    <row r="82" spans="1:14" ht="13.35" customHeight="1">
      <c r="A82" s="42"/>
      <c r="B82" s="19"/>
      <c r="C82" s="19"/>
      <c r="D82" s="19"/>
      <c r="E82" s="19"/>
      <c r="F82" s="19"/>
      <c r="G82" s="19"/>
      <c r="H82" s="19"/>
      <c r="I82" s="19"/>
      <c r="J82" s="19"/>
      <c r="M82" s="64"/>
      <c r="N82" s="64"/>
    </row>
    <row r="83" spans="1:14" ht="13.35" customHeight="1">
      <c r="A83" s="42"/>
      <c r="B83" s="19"/>
      <c r="C83" s="19"/>
      <c r="D83" s="19"/>
      <c r="E83" s="19"/>
      <c r="F83" s="19"/>
      <c r="G83" s="19"/>
      <c r="H83" s="19"/>
      <c r="I83" s="19"/>
      <c r="J83" s="19"/>
      <c r="M83" s="64"/>
      <c r="N83" s="64"/>
    </row>
    <row r="84" spans="1:14" ht="13.35" customHeight="1">
      <c r="A84" s="42"/>
      <c r="B84" s="19"/>
      <c r="C84" s="19"/>
      <c r="D84" s="19"/>
      <c r="E84" s="19"/>
      <c r="F84" s="19"/>
      <c r="G84" s="19"/>
      <c r="H84" s="19"/>
      <c r="I84" s="19"/>
      <c r="J84" s="19"/>
      <c r="M84" s="64"/>
      <c r="N84" s="64"/>
    </row>
    <row r="85" spans="1:14" ht="13.35" customHeight="1">
      <c r="A85" s="42"/>
      <c r="B85" s="19"/>
      <c r="C85" s="19"/>
      <c r="D85" s="19"/>
      <c r="E85" s="19"/>
      <c r="F85" s="19"/>
      <c r="G85" s="19"/>
      <c r="H85" s="19"/>
      <c r="I85" s="19"/>
      <c r="J85" s="19"/>
      <c r="M85" s="64"/>
      <c r="N85" s="64"/>
    </row>
    <row r="86" spans="1:14" ht="13.35" customHeight="1">
      <c r="A86" s="42"/>
      <c r="B86" s="19"/>
      <c r="C86" s="19"/>
      <c r="D86" s="19"/>
      <c r="E86" s="19"/>
      <c r="F86" s="19"/>
      <c r="G86" s="19"/>
      <c r="H86" s="19"/>
      <c r="I86" s="19"/>
      <c r="J86" s="19"/>
      <c r="M86" s="64"/>
      <c r="N86" s="64"/>
    </row>
    <row r="87" spans="1:14" ht="13.35" customHeight="1">
      <c r="A87" s="42"/>
      <c r="B87" s="19"/>
      <c r="C87" s="19"/>
      <c r="D87" s="19"/>
      <c r="E87" s="19"/>
      <c r="F87" s="19"/>
      <c r="G87" s="19"/>
      <c r="H87" s="19"/>
      <c r="I87" s="19"/>
      <c r="J87" s="19"/>
      <c r="M87" s="64"/>
      <c r="N87" s="64"/>
    </row>
    <row r="88" spans="1:14" ht="13.35" customHeight="1">
      <c r="A88" s="42"/>
      <c r="B88" s="19"/>
      <c r="C88" s="19"/>
      <c r="D88" s="19"/>
      <c r="E88" s="19"/>
      <c r="F88" s="19"/>
      <c r="G88" s="19"/>
      <c r="H88" s="19"/>
      <c r="I88" s="19"/>
      <c r="J88" s="19"/>
      <c r="M88" s="64"/>
      <c r="N88" s="64"/>
    </row>
    <row r="89" spans="1:14" ht="13.35" customHeight="1">
      <c r="A89" s="42"/>
      <c r="B89" s="19"/>
      <c r="C89" s="19"/>
      <c r="D89" s="19"/>
      <c r="E89" s="19"/>
      <c r="F89" s="19"/>
      <c r="G89" s="19"/>
      <c r="H89" s="19"/>
      <c r="I89" s="19"/>
      <c r="J89" s="19"/>
      <c r="M89" s="64"/>
      <c r="N89" s="64"/>
    </row>
    <row r="90" spans="1:14" ht="13.35" customHeight="1">
      <c r="A90" s="42"/>
      <c r="B90" s="19"/>
      <c r="C90" s="19"/>
      <c r="D90" s="19"/>
      <c r="E90" s="19"/>
      <c r="F90" s="19"/>
      <c r="G90" s="19"/>
      <c r="H90" s="19"/>
      <c r="I90" s="19"/>
      <c r="J90" s="19"/>
      <c r="M90" s="64"/>
      <c r="N90" s="64"/>
    </row>
    <row r="91" spans="1:14" ht="13.35" customHeight="1">
      <c r="A91" s="42"/>
      <c r="B91" s="19"/>
      <c r="C91" s="19"/>
      <c r="D91" s="19"/>
      <c r="E91" s="19"/>
      <c r="F91" s="19"/>
      <c r="G91" s="19"/>
      <c r="H91" s="19"/>
      <c r="I91" s="19"/>
      <c r="J91" s="19"/>
      <c r="M91" s="64"/>
      <c r="N91" s="64"/>
    </row>
    <row r="92" spans="1:14" ht="13.35" customHeight="1">
      <c r="A92" s="42"/>
      <c r="B92" s="19"/>
      <c r="C92" s="19"/>
      <c r="D92" s="19"/>
      <c r="E92" s="19"/>
      <c r="F92" s="19"/>
      <c r="G92" s="19"/>
      <c r="H92" s="19"/>
      <c r="I92" s="19"/>
      <c r="J92" s="19"/>
      <c r="M92" s="64"/>
      <c r="N92" s="64"/>
    </row>
    <row r="93" spans="1:14" ht="13.35" customHeight="1">
      <c r="A93" s="42"/>
      <c r="B93" s="19"/>
      <c r="C93" s="19"/>
      <c r="D93" s="19"/>
      <c r="E93" s="19"/>
      <c r="F93" s="19"/>
      <c r="G93" s="19"/>
      <c r="H93" s="19"/>
      <c r="I93" s="19"/>
      <c r="J93" s="19"/>
      <c r="M93" s="64"/>
      <c r="N93" s="64"/>
    </row>
    <row r="94" spans="1:14" ht="13.35" customHeight="1">
      <c r="A94" s="42"/>
      <c r="B94" s="19"/>
      <c r="C94" s="19"/>
      <c r="D94" s="19"/>
      <c r="E94" s="19"/>
      <c r="F94" s="19"/>
      <c r="G94" s="19"/>
      <c r="H94" s="19"/>
      <c r="I94" s="19"/>
      <c r="J94" s="19"/>
      <c r="M94" s="64"/>
      <c r="N94" s="64"/>
    </row>
    <row r="95" spans="1:14" ht="13.35" customHeight="1">
      <c r="A95" s="42"/>
      <c r="B95" s="19"/>
      <c r="C95" s="19"/>
      <c r="D95" s="19"/>
      <c r="E95" s="19"/>
      <c r="F95" s="19"/>
      <c r="G95" s="19"/>
      <c r="H95" s="19"/>
      <c r="I95" s="19"/>
      <c r="J95" s="19"/>
      <c r="M95" s="64"/>
      <c r="N95" s="64"/>
    </row>
    <row r="96" spans="1:14" ht="13.35" customHeight="1">
      <c r="A96" s="42"/>
      <c r="B96" s="19"/>
      <c r="C96" s="19"/>
      <c r="D96" s="19"/>
      <c r="E96" s="19"/>
      <c r="F96" s="19"/>
      <c r="G96" s="19"/>
      <c r="H96" s="19"/>
      <c r="I96" s="19"/>
      <c r="J96" s="19"/>
      <c r="M96" s="64"/>
      <c r="N96" s="64"/>
    </row>
    <row r="97" spans="1:14" ht="13.35" customHeight="1">
      <c r="A97" s="42"/>
      <c r="B97" s="19"/>
      <c r="C97" s="19"/>
      <c r="D97" s="19"/>
      <c r="E97" s="19"/>
      <c r="F97" s="19"/>
      <c r="G97" s="19"/>
      <c r="H97" s="19"/>
      <c r="I97" s="19"/>
      <c r="J97" s="19"/>
      <c r="M97" s="64"/>
      <c r="N97" s="64"/>
    </row>
    <row r="98" spans="1:14" ht="13.35" customHeight="1">
      <c r="A98" s="42"/>
      <c r="B98" s="19"/>
      <c r="C98" s="19"/>
      <c r="D98" s="19"/>
      <c r="E98" s="19"/>
      <c r="F98" s="19"/>
      <c r="G98" s="19"/>
      <c r="H98" s="19"/>
      <c r="I98" s="19"/>
      <c r="J98" s="19"/>
      <c r="M98" s="64"/>
      <c r="N98" s="64"/>
    </row>
    <row r="99" spans="1:14" ht="13.35" customHeight="1">
      <c r="A99" s="42"/>
      <c r="B99" s="19"/>
      <c r="C99" s="19"/>
      <c r="D99" s="19"/>
      <c r="E99" s="19"/>
      <c r="F99" s="19"/>
      <c r="G99" s="19"/>
      <c r="H99" s="19"/>
      <c r="I99" s="19"/>
      <c r="J99" s="19"/>
      <c r="M99" s="64"/>
      <c r="N99" s="64"/>
    </row>
    <row r="100" spans="1:14" ht="13.35" customHeight="1">
      <c r="A100" s="42"/>
      <c r="B100" s="19"/>
      <c r="C100" s="19"/>
      <c r="D100" s="19"/>
      <c r="E100" s="19"/>
      <c r="F100" s="19"/>
      <c r="G100" s="19"/>
      <c r="H100" s="19"/>
      <c r="I100" s="19"/>
      <c r="J100" s="19"/>
      <c r="M100" s="64"/>
      <c r="N100" s="64"/>
    </row>
    <row r="101" spans="1:14" ht="13.35" customHeight="1">
      <c r="A101" s="42"/>
      <c r="B101" s="19"/>
      <c r="C101" s="19"/>
      <c r="D101" s="19"/>
      <c r="E101" s="19"/>
      <c r="F101" s="19"/>
      <c r="G101" s="19"/>
      <c r="H101" s="19"/>
      <c r="I101" s="19"/>
      <c r="J101" s="19"/>
      <c r="M101" s="64"/>
      <c r="N101" s="64"/>
    </row>
    <row r="102" spans="1:14" ht="13.35" customHeight="1">
      <c r="A102" s="42"/>
      <c r="B102" s="19"/>
      <c r="C102" s="19"/>
      <c r="D102" s="19"/>
      <c r="E102" s="19"/>
      <c r="F102" s="19"/>
      <c r="G102" s="19"/>
      <c r="H102" s="19"/>
      <c r="I102" s="19"/>
      <c r="J102" s="19"/>
      <c r="M102" s="64"/>
      <c r="N102" s="64"/>
    </row>
    <row r="103" spans="1:14" ht="13.35" customHeight="1">
      <c r="A103" s="42"/>
      <c r="B103" s="19"/>
      <c r="C103" s="19"/>
      <c r="D103" s="19"/>
      <c r="E103" s="19"/>
      <c r="F103" s="19"/>
      <c r="G103" s="19"/>
      <c r="H103" s="19"/>
      <c r="I103" s="19"/>
      <c r="J103" s="19"/>
      <c r="M103" s="64"/>
      <c r="N103" s="64"/>
    </row>
  </sheetData>
  <mergeCells count="2">
    <mergeCell ref="E3:F3"/>
    <mergeCell ref="H3:I3"/>
  </mergeCells>
  <pageMargins left="0.25" right="0.25" top="0.75" bottom="0.75" header="0.3" footer="0.3"/>
  <pageSetup scale="77" orientation="landscape" r:id="rId1"/>
  <customProperties>
    <customPr name="SheetOptions" r:id="rId2"/>
  </customProperties>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pageSetUpPr fitToPage="1"/>
  </sheetPr>
  <dimension ref="B1:S62"/>
  <sheetViews>
    <sheetView showRuler="0" zoomScale="85" zoomScaleNormal="85" workbookViewId="0">
      <selection activeCell="A2" sqref="A2"/>
    </sheetView>
  </sheetViews>
  <sheetFormatPr defaultColWidth="13.28515625" defaultRowHeight="13.15"/>
  <cols>
    <col min="1" max="1" width="4.42578125" style="18" customWidth="1"/>
    <col min="2" max="2" width="41.28515625" style="18" customWidth="1"/>
    <col min="3" max="3" width="15.42578125" style="18" customWidth="1"/>
    <col min="4" max="4" width="12.28515625" style="18" bestFit="1" customWidth="1"/>
    <col min="5" max="5" width="11" style="18" bestFit="1" customWidth="1"/>
    <col min="6" max="6" width="11.42578125" style="18" bestFit="1" customWidth="1"/>
    <col min="7" max="7" width="7.5703125" style="18" customWidth="1"/>
    <col min="8" max="8" width="13.28515625" style="491" customWidth="1"/>
    <col min="9" max="11" width="13.28515625" style="491"/>
    <col min="12" max="12" width="13.28515625" style="62"/>
    <col min="13" max="13" width="47.28515625" style="62" customWidth="1"/>
    <col min="14" max="14" width="40.7109375" style="62" customWidth="1"/>
    <col min="15" max="18" width="13.28515625" style="491"/>
    <col min="19" max="19" width="13.28515625" style="62"/>
    <col min="20" max="16384" width="13.28515625" style="18"/>
  </cols>
  <sheetData>
    <row r="1" spans="2:19" ht="18.399999999999999" customHeight="1"/>
    <row r="2" spans="2:19" ht="53.25" customHeight="1">
      <c r="B2" s="46" t="str">
        <f>IF(Index!$AJ$5=1,'2.2 Customer funds'!N2,M2)</f>
        <v>2.2 RECURSOS DE CLIENTES</v>
      </c>
      <c r="C2" s="24"/>
      <c r="D2" s="26"/>
      <c r="E2" s="19"/>
      <c r="F2" s="19"/>
      <c r="G2" s="19"/>
      <c r="M2" s="59" t="s">
        <v>129</v>
      </c>
      <c r="N2" s="59" t="s">
        <v>319</v>
      </c>
    </row>
    <row r="3" spans="2:19" s="126" customFormat="1" ht="14.1" customHeight="1">
      <c r="B3" s="145"/>
      <c r="C3" s="194"/>
      <c r="D3" s="194"/>
      <c r="E3" s="670" t="s">
        <v>159</v>
      </c>
      <c r="F3" s="671"/>
      <c r="G3" s="41"/>
      <c r="H3" s="146"/>
      <c r="I3" s="146"/>
      <c r="J3" s="146"/>
      <c r="K3" s="146"/>
      <c r="L3" s="274"/>
      <c r="M3" s="81"/>
      <c r="N3" s="81"/>
      <c r="O3" s="146"/>
      <c r="P3" s="146"/>
      <c r="Q3" s="146"/>
      <c r="R3" s="146"/>
      <c r="S3" s="274"/>
    </row>
    <row r="4" spans="2:19" s="126" customFormat="1" ht="13.9" customHeight="1" thickBot="1">
      <c r="B4" s="147" t="str">
        <f>IF(Index!$AJ$5=1,'2.2 Customer funds'!N4,M4)</f>
        <v>Miles de euros</v>
      </c>
      <c r="C4" s="148">
        <f>'2.1 Balance sheet'!C4</f>
        <v>46022</v>
      </c>
      <c r="D4" s="149">
        <f>'2.1 Balance sheet'!D4</f>
        <v>45657</v>
      </c>
      <c r="E4" s="150" t="s">
        <v>160</v>
      </c>
      <c r="F4" s="151" t="s">
        <v>250</v>
      </c>
      <c r="G4" s="41"/>
      <c r="H4" s="146"/>
      <c r="I4" s="146"/>
      <c r="J4" s="146"/>
      <c r="K4" s="146"/>
      <c r="L4" s="274"/>
      <c r="M4" s="507" t="s">
        <v>162</v>
      </c>
      <c r="N4" s="507" t="s">
        <v>320</v>
      </c>
      <c r="O4" s="146"/>
      <c r="P4" s="146"/>
      <c r="Q4" s="146"/>
      <c r="R4" s="146"/>
      <c r="S4" s="274"/>
    </row>
    <row r="5" spans="2:19" s="126" customFormat="1" ht="14.1" customHeight="1">
      <c r="B5" s="152" t="str">
        <f>IF(Index!$AJ$5=1,'2.2 Customer funds'!N5,M5)</f>
        <v xml:space="preserve">RECURSOS MINORISTAS </v>
      </c>
      <c r="C5" s="153">
        <v>88059363.794799671</v>
      </c>
      <c r="D5" s="153">
        <v>83023269.943009704</v>
      </c>
      <c r="E5" s="153">
        <v>5036093.8517899662</v>
      </c>
      <c r="F5" s="154">
        <v>6.065882318592041</v>
      </c>
      <c r="G5" s="41"/>
      <c r="H5" s="535"/>
      <c r="I5" s="146"/>
      <c r="J5" s="146"/>
      <c r="K5" s="146"/>
      <c r="L5" s="274"/>
      <c r="M5" s="155" t="s">
        <v>321</v>
      </c>
      <c r="N5" s="155" t="s">
        <v>322</v>
      </c>
      <c r="O5" s="146"/>
      <c r="P5" s="146"/>
      <c r="Q5" s="146"/>
      <c r="R5" s="146"/>
      <c r="S5" s="274"/>
    </row>
    <row r="6" spans="2:19" s="126" customFormat="1" ht="14.1" customHeight="1">
      <c r="B6" s="43" t="str">
        <f>IF(Index!$AJ$5=1,'2.2 Customer funds'!N6,M6)</f>
        <v>Administraciones Públicas</v>
      </c>
      <c r="C6" s="156">
        <v>1617234.3570600401</v>
      </c>
      <c r="D6" s="157">
        <v>1569009.4863300198</v>
      </c>
      <c r="E6" s="156">
        <v>48224.870730020339</v>
      </c>
      <c r="F6" s="158">
        <v>3.0735869445136608</v>
      </c>
      <c r="G6" s="41"/>
      <c r="H6" s="535"/>
      <c r="I6" s="146"/>
      <c r="J6" s="146"/>
      <c r="K6" s="146"/>
      <c r="L6" s="274"/>
      <c r="M6" s="70" t="s">
        <v>323</v>
      </c>
      <c r="N6" s="70" t="s">
        <v>324</v>
      </c>
      <c r="O6" s="146"/>
      <c r="P6" s="146"/>
      <c r="Q6" s="146"/>
      <c r="R6" s="146"/>
      <c r="S6" s="274"/>
    </row>
    <row r="7" spans="2:19" s="126" customFormat="1" ht="14.1" customHeight="1">
      <c r="B7" s="159" t="str">
        <f>IF(Index!$AJ$5=1,'2.2 Customer funds'!N7,M7)</f>
        <v>Sector Privado</v>
      </c>
      <c r="C7" s="160">
        <v>82941649.617549613</v>
      </c>
      <c r="D7" s="161">
        <v>78469387.009269699</v>
      </c>
      <c r="E7" s="160">
        <v>4472262.6082799137</v>
      </c>
      <c r="F7" s="162">
        <v>5.6993724288321497</v>
      </c>
      <c r="G7" s="41"/>
      <c r="H7" s="535"/>
      <c r="I7" s="146"/>
      <c r="J7" s="146"/>
      <c r="K7" s="146"/>
      <c r="L7" s="274"/>
      <c r="M7" s="70" t="s">
        <v>325</v>
      </c>
      <c r="N7" s="70" t="s">
        <v>326</v>
      </c>
      <c r="O7" s="146"/>
      <c r="P7" s="146"/>
      <c r="Q7" s="146"/>
      <c r="R7" s="146"/>
      <c r="S7" s="274"/>
    </row>
    <row r="8" spans="2:19" s="126" customFormat="1" ht="14.1" customHeight="1">
      <c r="B8" s="159" t="str">
        <f>IF(Index!$AJ$5=1,'2.2 Customer funds'!N8,M8)</f>
        <v xml:space="preserve">       Cuentas a la vista</v>
      </c>
      <c r="C8" s="160">
        <v>68870354.049919605</v>
      </c>
      <c r="D8" s="160">
        <v>56287892.453519702</v>
      </c>
      <c r="E8" s="161">
        <v>12582461.596399903</v>
      </c>
      <c r="F8" s="163">
        <v>22.353762146610833</v>
      </c>
      <c r="G8" s="41"/>
      <c r="H8" s="535"/>
      <c r="I8" s="146"/>
      <c r="J8" s="146"/>
      <c r="K8" s="146"/>
      <c r="L8" s="274"/>
      <c r="M8" s="70" t="s">
        <v>327</v>
      </c>
      <c r="N8" s="70" t="s">
        <v>328</v>
      </c>
      <c r="O8" s="146"/>
      <c r="P8" s="146"/>
      <c r="Q8" s="146"/>
      <c r="R8" s="146"/>
      <c r="S8" s="274"/>
    </row>
    <row r="9" spans="2:19" s="126" customFormat="1" ht="14.1" customHeight="1">
      <c r="B9" s="164" t="str">
        <f>IF(Index!$AJ$5=1,'2.2 Customer funds'!N9,M9)</f>
        <v xml:space="preserve">       Imposiciones a Plazo</v>
      </c>
      <c r="C9" s="160">
        <v>13965805.855250001</v>
      </c>
      <c r="D9" s="161">
        <v>21959915.796870001</v>
      </c>
      <c r="E9" s="165">
        <v>-7994109.9416199997</v>
      </c>
      <c r="F9" s="166">
        <v>-36.403190319880096</v>
      </c>
      <c r="G9" s="41"/>
      <c r="H9" s="535"/>
      <c r="I9" s="146"/>
      <c r="J9" s="146"/>
      <c r="K9" s="146"/>
      <c r="L9" s="274"/>
      <c r="M9" s="70" t="s">
        <v>329</v>
      </c>
      <c r="N9" s="70" t="s">
        <v>330</v>
      </c>
      <c r="O9" s="146"/>
      <c r="P9" s="146"/>
      <c r="Q9" s="146"/>
      <c r="R9" s="146"/>
      <c r="S9" s="274"/>
    </row>
    <row r="10" spans="2:19" s="126" customFormat="1" ht="14.1" customHeight="1">
      <c r="B10" s="167" t="str">
        <f>IF(Index!$AJ$5=1,'2.2 Customer funds'!N10,M10)</f>
        <v xml:space="preserve">       Ajustes por valoración</v>
      </c>
      <c r="C10" s="165">
        <v>105489.71238</v>
      </c>
      <c r="D10" s="165">
        <v>221578.75888000001</v>
      </c>
      <c r="E10" s="160">
        <v>-116089.04650000001</v>
      </c>
      <c r="F10" s="162">
        <v>-52.391775767130333</v>
      </c>
      <c r="G10" s="41"/>
      <c r="H10" s="535"/>
      <c r="I10" s="146"/>
      <c r="J10" s="146"/>
      <c r="K10" s="146"/>
      <c r="L10" s="274"/>
      <c r="M10" s="70" t="s">
        <v>331</v>
      </c>
      <c r="N10" s="70" t="s">
        <v>332</v>
      </c>
      <c r="O10" s="146"/>
      <c r="P10" s="146"/>
      <c r="Q10" s="146"/>
      <c r="R10" s="146"/>
      <c r="S10" s="274"/>
    </row>
    <row r="11" spans="2:19" s="126" customFormat="1" ht="14.1" customHeight="1">
      <c r="B11" s="41" t="str">
        <f>IF(Index!$AJ$5=1,'2.2 Customer funds'!N11,M11)</f>
        <v>Otros pasivos a la vista</v>
      </c>
      <c r="C11" s="165">
        <v>864717.76515000593</v>
      </c>
      <c r="D11" s="160">
        <v>766790.68643999589</v>
      </c>
      <c r="E11" s="161">
        <v>97927.078710010042</v>
      </c>
      <c r="F11" s="166">
        <v>12.771031318163148</v>
      </c>
      <c r="G11" s="41"/>
      <c r="H11" s="535"/>
      <c r="I11" s="146"/>
      <c r="J11" s="146"/>
      <c r="K11" s="146"/>
      <c r="L11" s="274"/>
      <c r="M11" s="81" t="s">
        <v>333</v>
      </c>
      <c r="N11" s="81" t="s">
        <v>334</v>
      </c>
      <c r="O11" s="146"/>
      <c r="P11" s="146"/>
      <c r="Q11" s="146"/>
      <c r="R11" s="146"/>
      <c r="S11" s="274"/>
    </row>
    <row r="12" spans="2:19" s="126" customFormat="1" ht="14.1" customHeight="1">
      <c r="B12" s="168" t="str">
        <f>IF(Index!$AJ$5=1,'2.2 Customer funds'!N12,M12)</f>
        <v>Valores negociables en red</v>
      </c>
      <c r="C12" s="169">
        <v>2635762.05504</v>
      </c>
      <c r="D12" s="170">
        <v>2218082.7609700002</v>
      </c>
      <c r="E12" s="169">
        <v>417679.29406999983</v>
      </c>
      <c r="F12" s="171">
        <v>18.83064515984708</v>
      </c>
      <c r="G12" s="41"/>
      <c r="H12" s="535"/>
      <c r="I12" s="146"/>
      <c r="J12" s="146"/>
      <c r="K12" s="146"/>
      <c r="L12" s="274"/>
      <c r="M12" s="81" t="s">
        <v>335</v>
      </c>
      <c r="N12" s="81" t="s">
        <v>336</v>
      </c>
      <c r="O12" s="146"/>
      <c r="P12" s="146"/>
      <c r="Q12" s="146"/>
      <c r="R12" s="146"/>
      <c r="S12" s="274"/>
    </row>
    <row r="13" spans="2:19" s="126" customFormat="1" ht="14.1" customHeight="1">
      <c r="B13" s="172" t="str">
        <f>IF(Index!$AJ$5=1,'2.2 Customer funds'!N13,M13)</f>
        <v>CESIÓN TEMPORAL DE ACTIVOS</v>
      </c>
      <c r="C13" s="173">
        <v>2812932.3450299893</v>
      </c>
      <c r="D13" s="174">
        <v>1675635.4053797801</v>
      </c>
      <c r="E13" s="175">
        <v>1137296.9396502092</v>
      </c>
      <c r="F13" s="176">
        <v>67.872577530816883</v>
      </c>
      <c r="G13" s="41"/>
      <c r="H13" s="535"/>
      <c r="I13" s="146"/>
      <c r="J13" s="146"/>
      <c r="K13" s="146"/>
      <c r="L13" s="274"/>
      <c r="M13" s="155" t="s">
        <v>337</v>
      </c>
      <c r="N13" s="155" t="s">
        <v>338</v>
      </c>
      <c r="O13" s="146"/>
      <c r="P13" s="146"/>
      <c r="Q13" s="146"/>
      <c r="R13" s="146"/>
      <c r="S13" s="274"/>
    </row>
    <row r="14" spans="2:19" s="126" customFormat="1" ht="14.1" customHeight="1">
      <c r="B14" s="177" t="str">
        <f>IF(Index!$AJ$5=1,'2.2 Customer funds'!N14,M14)</f>
        <v>RECURSOS MAYORISTAS</v>
      </c>
      <c r="C14" s="178">
        <v>14097810.785788581</v>
      </c>
      <c r="D14" s="178">
        <v>11370152.759048581</v>
      </c>
      <c r="E14" s="178">
        <v>2727658.0267399997</v>
      </c>
      <c r="F14" s="179">
        <v>23.989633952536636</v>
      </c>
      <c r="G14" s="41"/>
      <c r="H14" s="535"/>
      <c r="I14" s="146"/>
      <c r="J14" s="146"/>
      <c r="K14" s="146"/>
      <c r="L14" s="274"/>
      <c r="M14" s="155" t="s">
        <v>339</v>
      </c>
      <c r="N14" s="155" t="s">
        <v>340</v>
      </c>
      <c r="O14" s="146"/>
      <c r="P14" s="146"/>
      <c r="Q14" s="146"/>
      <c r="R14" s="146"/>
      <c r="S14" s="274"/>
    </row>
    <row r="15" spans="2:19" s="126" customFormat="1" ht="14.1" customHeight="1">
      <c r="B15" s="43" t="str">
        <f>IF(Index!$AJ$5=1,'2.2 Customer funds'!N15,M15)</f>
        <v>Depósitos mayoristas</v>
      </c>
      <c r="C15" s="180">
        <v>7703022.5558899995</v>
      </c>
      <c r="D15" s="180">
        <v>5233068.6918200003</v>
      </c>
      <c r="E15" s="181">
        <v>2469953.8640699992</v>
      </c>
      <c r="F15" s="162">
        <v>47.198957428762093</v>
      </c>
      <c r="G15" s="41"/>
      <c r="H15" s="535"/>
      <c r="I15" s="535"/>
      <c r="J15" s="146"/>
      <c r="K15" s="146"/>
      <c r="L15" s="274"/>
      <c r="M15" s="70" t="s">
        <v>341</v>
      </c>
      <c r="N15" s="70" t="s">
        <v>342</v>
      </c>
      <c r="O15" s="146"/>
      <c r="P15" s="146"/>
      <c r="Q15" s="146"/>
      <c r="R15" s="146"/>
      <c r="S15" s="274"/>
    </row>
    <row r="16" spans="2:19" s="126" customFormat="1" ht="14.1" customHeight="1">
      <c r="B16" s="131" t="str">
        <f>IF(Index!$AJ$5=1,'2.2 Customer funds'!N16,M16)</f>
        <v>Bonos titulizados</v>
      </c>
      <c r="C16" s="182">
        <v>43873.271368582005</v>
      </c>
      <c r="D16" s="183">
        <v>85058.8604985821</v>
      </c>
      <c r="E16" s="184">
        <v>-41185.589130000095</v>
      </c>
      <c r="F16" s="162">
        <v>-48.420104488334452</v>
      </c>
      <c r="G16" s="41"/>
      <c r="H16" s="535"/>
      <c r="I16" s="535"/>
      <c r="J16" s="146"/>
      <c r="K16" s="146"/>
      <c r="L16" s="274"/>
      <c r="M16" s="70" t="s">
        <v>343</v>
      </c>
      <c r="N16" s="70" t="s">
        <v>344</v>
      </c>
      <c r="O16" s="146"/>
      <c r="P16" s="146"/>
      <c r="Q16" s="146"/>
      <c r="R16" s="146"/>
      <c r="S16" s="274"/>
    </row>
    <row r="17" spans="2:19" s="126" customFormat="1" ht="14.1" customHeight="1">
      <c r="B17" s="131" t="str">
        <f>IF(Index!$AJ$5=1,'2.2 Customer funds'!N17,M17)</f>
        <v>Cédulas hipotecarias</v>
      </c>
      <c r="C17" s="185">
        <v>1736213.4680899999</v>
      </c>
      <c r="D17" s="183">
        <v>2751366.4636599999</v>
      </c>
      <c r="E17" s="184">
        <v>-1015152.99557</v>
      </c>
      <c r="F17" s="162">
        <v>-36.896320754727626</v>
      </c>
      <c r="G17" s="41"/>
      <c r="H17" s="535"/>
      <c r="I17" s="535"/>
      <c r="J17" s="146"/>
      <c r="K17" s="146"/>
      <c r="L17" s="274"/>
      <c r="M17" s="70" t="s">
        <v>345</v>
      </c>
      <c r="N17" s="70" t="s">
        <v>346</v>
      </c>
      <c r="O17" s="146"/>
      <c r="P17" s="146"/>
      <c r="Q17" s="146"/>
      <c r="R17" s="146"/>
      <c r="S17" s="274"/>
    </row>
    <row r="18" spans="2:19" s="126" customFormat="1" ht="14.1" customHeight="1">
      <c r="B18" s="107" t="str">
        <f>IF(Index!$AJ$5=1,'2.2 Customer funds'!N18,M18)</f>
        <v>Bonos senior</v>
      </c>
      <c r="C18" s="185">
        <v>4565727.5</v>
      </c>
      <c r="D18" s="182">
        <v>3242232.5</v>
      </c>
      <c r="E18" s="181">
        <v>1323495</v>
      </c>
      <c r="F18" s="186">
        <v>40.820484033763769</v>
      </c>
      <c r="G18" s="41"/>
      <c r="H18" s="535"/>
      <c r="I18" s="146"/>
      <c r="J18" s="146"/>
      <c r="K18" s="146"/>
      <c r="L18" s="274"/>
      <c r="M18" s="70" t="s">
        <v>347</v>
      </c>
      <c r="N18" s="70" t="s">
        <v>348</v>
      </c>
      <c r="O18" s="146"/>
      <c r="P18" s="146"/>
      <c r="Q18" s="146"/>
      <c r="R18" s="146"/>
      <c r="S18" s="274"/>
    </row>
    <row r="19" spans="2:19" s="126" customFormat="1" ht="14.1" customHeight="1">
      <c r="B19" s="43" t="str">
        <f>IF(Index!$AJ$5=1,'2.2 Customer funds'!N19,M19)</f>
        <v>Ajustes por valoración</v>
      </c>
      <c r="C19" s="182">
        <v>48973.9904400003</v>
      </c>
      <c r="D19" s="182">
        <v>58426.243070000099</v>
      </c>
      <c r="E19" s="181">
        <v>-9452.252629999799</v>
      </c>
      <c r="F19" s="162">
        <v>-16.178094180512542</v>
      </c>
      <c r="G19" s="41"/>
      <c r="H19" s="535"/>
      <c r="I19" s="146"/>
      <c r="J19" s="146"/>
      <c r="K19" s="146"/>
      <c r="L19" s="274"/>
      <c r="M19" s="70" t="s">
        <v>349</v>
      </c>
      <c r="N19" s="70" t="s">
        <v>350</v>
      </c>
      <c r="O19" s="146"/>
      <c r="P19" s="146"/>
      <c r="Q19" s="146"/>
      <c r="R19" s="146"/>
      <c r="S19" s="274"/>
    </row>
    <row r="20" spans="2:19" s="126" customFormat="1" ht="14.1" customHeight="1">
      <c r="B20" s="177" t="str">
        <f>IF(Index!$AJ$5=1,'2.2 Customer funds'!N20,M20)</f>
        <v>PASIVOS SUBORDINADOS</v>
      </c>
      <c r="C20" s="178">
        <v>2469019.7184799998</v>
      </c>
      <c r="D20" s="178">
        <v>1654478.6942</v>
      </c>
      <c r="E20" s="178">
        <v>814541.02427999978</v>
      </c>
      <c r="F20" s="179">
        <v>49.232487981591063</v>
      </c>
      <c r="G20" s="41"/>
      <c r="H20" s="535"/>
      <c r="I20" s="146"/>
      <c r="J20" s="146"/>
      <c r="K20" s="146"/>
      <c r="L20" s="274"/>
      <c r="M20" s="70" t="s">
        <v>351</v>
      </c>
      <c r="N20" s="70" t="s">
        <v>352</v>
      </c>
      <c r="O20" s="146"/>
      <c r="P20" s="146"/>
      <c r="Q20" s="146"/>
      <c r="R20" s="146"/>
      <c r="S20" s="274"/>
    </row>
    <row r="21" spans="2:19" s="126" customFormat="1">
      <c r="B21" s="177" t="str">
        <f>IF(Index!$AJ$5=1,'2.2 Customer funds'!N21,M21)</f>
        <v>OTROS PASIVOS FINANCIEROS MAYORISTAS</v>
      </c>
      <c r="C21" s="178">
        <v>2488470.0444899239</v>
      </c>
      <c r="D21" s="178">
        <v>1728427.0757000542</v>
      </c>
      <c r="E21" s="178">
        <v>760042.96878986969</v>
      </c>
      <c r="F21" s="179">
        <v>43.973100136841708</v>
      </c>
      <c r="G21" s="41"/>
      <c r="H21" s="535"/>
      <c r="I21" s="146"/>
      <c r="J21" s="146"/>
      <c r="K21" s="146"/>
      <c r="L21" s="274"/>
      <c r="M21" s="70" t="s">
        <v>353</v>
      </c>
      <c r="N21" s="70" t="s">
        <v>354</v>
      </c>
      <c r="O21" s="146"/>
      <c r="P21" s="146"/>
      <c r="Q21" s="146"/>
      <c r="R21" s="146"/>
      <c r="S21" s="274"/>
    </row>
    <row r="22" spans="2:19" s="126" customFormat="1" ht="14.1" customHeight="1" thickBot="1">
      <c r="B22" s="189" t="str">
        <f>IF(Index!$AJ$5=1,'2.2 Customer funds'!N22,M22)</f>
        <v>TOTAL RECURSOS EN BALANCE</v>
      </c>
      <c r="C22" s="190">
        <v>109927596.68858817</v>
      </c>
      <c r="D22" s="190">
        <v>99451963.877338126</v>
      </c>
      <c r="E22" s="190">
        <v>10475632.811250046</v>
      </c>
      <c r="F22" s="191">
        <v>10.533359425833423</v>
      </c>
      <c r="G22" s="41"/>
      <c r="H22" s="535"/>
      <c r="I22" s="146"/>
      <c r="J22" s="146"/>
      <c r="K22" s="146"/>
      <c r="L22" s="274"/>
      <c r="M22" s="155" t="s">
        <v>355</v>
      </c>
      <c r="N22" s="155" t="s">
        <v>356</v>
      </c>
      <c r="O22" s="146"/>
      <c r="P22" s="146"/>
      <c r="Q22" s="146"/>
      <c r="R22" s="146"/>
      <c r="S22" s="274"/>
    </row>
    <row r="23" spans="2:19" s="126" customFormat="1" ht="14.1" customHeight="1">
      <c r="B23" s="49"/>
      <c r="C23" s="192"/>
      <c r="D23" s="192"/>
      <c r="E23" s="192"/>
      <c r="F23" s="193"/>
      <c r="G23" s="145"/>
      <c r="H23" s="146"/>
      <c r="I23" s="146"/>
      <c r="J23" s="146"/>
      <c r="K23" s="146"/>
      <c r="L23" s="274"/>
      <c r="M23" s="155"/>
      <c r="N23" s="155"/>
      <c r="O23" s="146"/>
      <c r="P23" s="146"/>
      <c r="Q23" s="146"/>
      <c r="R23" s="146"/>
      <c r="S23" s="274"/>
    </row>
    <row r="24" spans="2:19" s="126" customFormat="1" ht="14.1" customHeight="1">
      <c r="B24" s="145"/>
      <c r="C24" s="194"/>
      <c r="D24" s="194"/>
      <c r="E24" s="670" t="s">
        <v>159</v>
      </c>
      <c r="F24" s="671"/>
      <c r="G24" s="145"/>
      <c r="H24" s="146"/>
      <c r="I24" s="146"/>
      <c r="J24" s="146"/>
      <c r="K24" s="146"/>
      <c r="L24" s="274"/>
      <c r="M24" s="155"/>
      <c r="N24" s="155"/>
      <c r="O24" s="146"/>
      <c r="P24" s="146"/>
      <c r="Q24" s="146"/>
      <c r="R24" s="146"/>
      <c r="S24" s="274"/>
    </row>
    <row r="25" spans="2:19" s="126" customFormat="1" ht="14.1" customHeight="1" thickBot="1">
      <c r="B25" s="147" t="str">
        <f>IF(Index!$AJ$5=1,'2.2 Customer funds'!N25,M25)</f>
        <v>Miles de euros</v>
      </c>
      <c r="C25" s="148">
        <v>46022</v>
      </c>
      <c r="D25" s="149">
        <v>45657</v>
      </c>
      <c r="E25" s="150" t="s">
        <v>160</v>
      </c>
      <c r="F25" s="151" t="s">
        <v>250</v>
      </c>
      <c r="G25" s="41"/>
      <c r="H25" s="146"/>
      <c r="I25" s="146"/>
      <c r="J25" s="146"/>
      <c r="K25" s="146"/>
      <c r="L25" s="274"/>
      <c r="M25" s="507" t="s">
        <v>162</v>
      </c>
      <c r="N25" s="507" t="s">
        <v>320</v>
      </c>
      <c r="O25" s="146"/>
      <c r="P25" s="146"/>
      <c r="Q25" s="146"/>
      <c r="R25" s="146"/>
      <c r="S25" s="274"/>
    </row>
    <row r="26" spans="2:19" s="126" customFormat="1" ht="14.1" customHeight="1">
      <c r="B26" s="152" t="str">
        <f>IF(Index!$AJ$5=1,'2.2 Customer funds'!N26,M26)</f>
        <v>AUMs: RECURSOS FUERA DE BALANCE</v>
      </c>
      <c r="C26" s="75"/>
      <c r="D26" s="75"/>
      <c r="E26" s="195"/>
      <c r="F26" s="196"/>
      <c r="G26" s="41"/>
      <c r="H26" s="146"/>
      <c r="I26" s="146"/>
      <c r="J26" s="146"/>
      <c r="K26" s="146"/>
      <c r="L26" s="274"/>
      <c r="M26" s="155" t="s">
        <v>357</v>
      </c>
      <c r="N26" s="155" t="s">
        <v>358</v>
      </c>
      <c r="O26" s="146"/>
      <c r="P26" s="146"/>
      <c r="Q26" s="146"/>
      <c r="R26" s="146"/>
      <c r="S26" s="274"/>
    </row>
    <row r="27" spans="2:19" s="126" customFormat="1" ht="14.1" customHeight="1">
      <c r="B27" s="131" t="str">
        <f>IF(Index!$AJ$5=1,'2.2 Customer funds'!N27,M27)</f>
        <v>Fondos de inversión ajenos comercializados</v>
      </c>
      <c r="C27" s="183">
        <v>28873127.005161498</v>
      </c>
      <c r="D27" s="185">
        <v>24175488.163160801</v>
      </c>
      <c r="E27" s="184">
        <v>4697638.8420006968</v>
      </c>
      <c r="F27" s="197">
        <v>19.431412554303964</v>
      </c>
      <c r="G27" s="41"/>
      <c r="H27" s="146"/>
      <c r="I27" s="146"/>
      <c r="J27" s="146"/>
      <c r="K27" s="146"/>
      <c r="L27" s="274"/>
      <c r="M27" s="81" t="s">
        <v>359</v>
      </c>
      <c r="N27" s="70" t="s">
        <v>360</v>
      </c>
      <c r="O27" s="146"/>
      <c r="P27" s="146"/>
      <c r="Q27" s="146"/>
      <c r="R27" s="146"/>
      <c r="S27" s="274"/>
    </row>
    <row r="28" spans="2:19" s="126" customFormat="1" ht="14.1" customHeight="1">
      <c r="B28" s="131" t="str">
        <f>IF(Index!$AJ$5=1,'2.2 Customer funds'!N28,M28)</f>
        <v>Fondos de inversión propios</v>
      </c>
      <c r="C28" s="183">
        <v>20018523.909030002</v>
      </c>
      <c r="D28" s="183">
        <v>16102837.784229999</v>
      </c>
      <c r="E28" s="184">
        <v>3915686.1248000022</v>
      </c>
      <c r="F28" s="162">
        <v>24.31674576412086</v>
      </c>
      <c r="G28" s="41"/>
      <c r="H28" s="146"/>
      <c r="I28" s="146"/>
      <c r="J28" s="146"/>
      <c r="K28" s="146"/>
      <c r="L28" s="274"/>
      <c r="M28" s="81" t="s">
        <v>361</v>
      </c>
      <c r="N28" s="70" t="s">
        <v>362</v>
      </c>
      <c r="O28" s="146"/>
      <c r="P28" s="146"/>
      <c r="Q28" s="146"/>
      <c r="R28" s="146"/>
      <c r="S28" s="274"/>
    </row>
    <row r="29" spans="2:19" s="126" customFormat="1" ht="14.1" customHeight="1">
      <c r="B29" s="131" t="str">
        <f>IF(Index!$AJ$5=1,'2.2 Customer funds'!N29,M29)</f>
        <v>Fondos de pensiones y contratos de seguro</v>
      </c>
      <c r="C29" s="183">
        <v>4999066.3934500907</v>
      </c>
      <c r="D29" s="182">
        <v>4367858.9463200299</v>
      </c>
      <c r="E29" s="184">
        <v>631207.44713006075</v>
      </c>
      <c r="F29" s="197">
        <v>14.451186608529566</v>
      </c>
      <c r="G29" s="41"/>
      <c r="H29" s="146"/>
      <c r="I29" s="146"/>
      <c r="J29" s="146"/>
      <c r="K29" s="146"/>
      <c r="L29" s="274"/>
      <c r="M29" s="81" t="s">
        <v>363</v>
      </c>
      <c r="N29" s="70" t="s">
        <v>364</v>
      </c>
      <c r="O29" s="146"/>
      <c r="P29" s="146"/>
      <c r="Q29" s="146"/>
      <c r="R29" s="146"/>
      <c r="S29" s="274"/>
    </row>
    <row r="30" spans="2:19" s="126" customFormat="1" ht="14.1" customHeight="1">
      <c r="B30" s="131" t="str">
        <f>IF(Index!$AJ$5=1,'2.2 Customer funds'!N30,M30)</f>
        <v>Gestión patrimonial Sicavs</v>
      </c>
      <c r="C30" s="182">
        <v>9306926.1485590003</v>
      </c>
      <c r="D30" s="183">
        <v>7965613.0064602029</v>
      </c>
      <c r="E30" s="181">
        <v>1341313.1420987975</v>
      </c>
      <c r="F30" s="198">
        <v>16.838793712561447</v>
      </c>
      <c r="G30" s="41"/>
      <c r="H30" s="146"/>
      <c r="I30" s="146"/>
      <c r="J30" s="146"/>
      <c r="K30" s="146"/>
      <c r="L30" s="274"/>
      <c r="M30" s="580" t="s">
        <v>365</v>
      </c>
      <c r="N30" s="70" t="s">
        <v>366</v>
      </c>
      <c r="O30" s="146"/>
      <c r="P30" s="146"/>
      <c r="Q30" s="146"/>
      <c r="R30" s="146"/>
      <c r="S30" s="274"/>
    </row>
    <row r="31" spans="2:19" s="126" customFormat="1" ht="14.1" customHeight="1">
      <c r="B31" s="122" t="str">
        <f>IF(Index!$AJ$5=1,'2.2 Customer funds'!N31,M31)</f>
        <v>Inversiones Alternativas</v>
      </c>
      <c r="C31" s="182">
        <v>5314811.7990100002</v>
      </c>
      <c r="D31" s="183">
        <v>5073875</v>
      </c>
      <c r="E31" s="199">
        <v>240936.79901000019</v>
      </c>
      <c r="F31" s="188">
        <v>4.7485757731516873</v>
      </c>
      <c r="G31" s="41"/>
      <c r="H31" s="146"/>
      <c r="I31" s="146"/>
      <c r="J31" s="146"/>
      <c r="K31" s="146"/>
      <c r="L31" s="274"/>
      <c r="M31" s="580" t="s">
        <v>367</v>
      </c>
      <c r="N31" s="70" t="s">
        <v>368</v>
      </c>
      <c r="O31" s="146"/>
      <c r="P31" s="146"/>
      <c r="Q31" s="146"/>
      <c r="R31" s="146"/>
      <c r="S31" s="274"/>
    </row>
    <row r="32" spans="2:19" s="204" customFormat="1" ht="14.45" thickBot="1">
      <c r="B32" s="200" t="str">
        <f>IF(Index!$AJ$5=1,'2.2 Customer funds'!N32,M32)</f>
        <v>TOTAL AUMs</v>
      </c>
      <c r="C32" s="201">
        <v>68512455.255210578</v>
      </c>
      <c r="D32" s="201">
        <v>57685672.900171034</v>
      </c>
      <c r="E32" s="201">
        <v>10826782.355039544</v>
      </c>
      <c r="F32" s="202">
        <v>18.768581193073754</v>
      </c>
      <c r="G32" s="203"/>
      <c r="L32" s="274"/>
      <c r="M32" s="155" t="s">
        <v>369</v>
      </c>
      <c r="N32" s="155" t="s">
        <v>369</v>
      </c>
      <c r="S32" s="511"/>
    </row>
    <row r="33" spans="2:19" s="204" customFormat="1" ht="13.9">
      <c r="B33" s="41"/>
      <c r="C33" s="303"/>
      <c r="D33" s="41"/>
      <c r="E33" s="41"/>
      <c r="F33" s="41"/>
      <c r="G33" s="203"/>
      <c r="L33" s="511"/>
      <c r="M33" s="581"/>
      <c r="N33" s="81"/>
      <c r="S33" s="511"/>
    </row>
    <row r="34" spans="2:19" s="204" customFormat="1" ht="13.9" hidden="1">
      <c r="B34" s="205"/>
      <c r="C34" s="205"/>
      <c r="D34" s="205"/>
      <c r="E34" s="205"/>
      <c r="F34" s="205"/>
      <c r="G34" s="203"/>
      <c r="L34" s="511"/>
      <c r="M34" s="508"/>
      <c r="N34" s="580"/>
      <c r="S34" s="511"/>
    </row>
    <row r="35" spans="2:19" s="204" customFormat="1" ht="13.9">
      <c r="B35" s="145"/>
      <c r="C35" s="194"/>
      <c r="D35" s="194"/>
      <c r="E35" s="670" t="s">
        <v>159</v>
      </c>
      <c r="F35" s="671"/>
      <c r="G35" s="203"/>
      <c r="L35" s="511"/>
      <c r="M35" s="508"/>
      <c r="N35" s="580"/>
      <c r="S35" s="511"/>
    </row>
    <row r="36" spans="2:19" s="204" customFormat="1" ht="14.45" thickBot="1">
      <c r="B36" s="147" t="str">
        <f>IF(Index!$AJ$5=1,'2.2 Customer funds'!N36,M36)</f>
        <v>Miles de euros</v>
      </c>
      <c r="C36" s="148">
        <v>46022</v>
      </c>
      <c r="D36" s="149">
        <v>45657</v>
      </c>
      <c r="E36" s="150" t="s">
        <v>160</v>
      </c>
      <c r="F36" s="151" t="s">
        <v>250</v>
      </c>
      <c r="G36" s="205"/>
      <c r="L36" s="511"/>
      <c r="M36" s="507" t="s">
        <v>162</v>
      </c>
      <c r="N36" s="507" t="s">
        <v>320</v>
      </c>
      <c r="S36" s="511"/>
    </row>
    <row r="37" spans="2:19" s="204" customFormat="1" ht="13.9">
      <c r="B37" s="152" t="str">
        <f>IF(Index!$AJ$5=1,'2.2 Customer funds'!N37,M37)</f>
        <v>AUCs: CUSTODIA DE VALORES DE TERCEROS</v>
      </c>
      <c r="C37" s="75"/>
      <c r="D37" s="75"/>
      <c r="E37" s="38"/>
      <c r="F37" s="206"/>
      <c r="G37" s="205"/>
      <c r="L37" s="274"/>
      <c r="M37" s="155" t="s">
        <v>370</v>
      </c>
      <c r="N37" s="155" t="s">
        <v>371</v>
      </c>
      <c r="S37" s="511"/>
    </row>
    <row r="38" spans="2:19" s="204" customFormat="1" ht="13.9">
      <c r="B38" s="131" t="str">
        <f>IF(Index!$AJ$5=1,'2.2 Customer funds'!N38,M38)</f>
        <v xml:space="preserve">   Renta variable</v>
      </c>
      <c r="C38" s="207">
        <v>62104748.824819997</v>
      </c>
      <c r="D38" s="208">
        <v>48265523.195740007</v>
      </c>
      <c r="E38" s="208">
        <v>13839225.62907999</v>
      </c>
      <c r="F38" s="495">
        <v>28.673108075416994</v>
      </c>
      <c r="G38" s="205"/>
      <c r="L38" s="511"/>
      <c r="M38" s="508" t="s">
        <v>372</v>
      </c>
      <c r="N38" s="508" t="s">
        <v>373</v>
      </c>
      <c r="S38" s="511"/>
    </row>
    <row r="39" spans="2:19" s="204" customFormat="1" ht="14.45" thickBot="1">
      <c r="B39" s="209" t="str">
        <f>IF(Index!$AJ$5=1,'2.2 Customer funds'!N39,M39)</f>
        <v xml:space="preserve">   Renta fija</v>
      </c>
      <c r="C39" s="210">
        <v>25415784.002349999</v>
      </c>
      <c r="D39" s="210">
        <v>25170027.243659999</v>
      </c>
      <c r="E39" s="210">
        <v>245756.75868999958</v>
      </c>
      <c r="F39" s="496">
        <v>0.9763865422589183</v>
      </c>
      <c r="G39" s="69"/>
      <c r="L39" s="511"/>
      <c r="M39" s="508" t="s">
        <v>374</v>
      </c>
      <c r="N39" s="508" t="s">
        <v>375</v>
      </c>
      <c r="S39" s="511"/>
    </row>
    <row r="40" spans="2:19" s="126" customFormat="1" ht="14.1" customHeight="1">
      <c r="B40" s="203"/>
      <c r="C40" s="203"/>
      <c r="D40" s="203"/>
      <c r="E40" s="211"/>
      <c r="F40" s="203"/>
      <c r="H40" s="146"/>
      <c r="I40" s="146"/>
      <c r="J40" s="146"/>
      <c r="K40" s="146"/>
      <c r="L40" s="274"/>
      <c r="M40" s="155"/>
      <c r="N40" s="155"/>
      <c r="O40" s="146"/>
      <c r="P40" s="146"/>
      <c r="Q40" s="146"/>
      <c r="R40" s="146"/>
      <c r="S40" s="274"/>
    </row>
    <row r="41" spans="2:19" s="126" customFormat="1" ht="14.1" customHeight="1">
      <c r="B41" s="203"/>
      <c r="C41" s="203"/>
      <c r="D41" s="203"/>
      <c r="E41" s="211"/>
      <c r="F41" s="203"/>
      <c r="H41" s="146"/>
      <c r="I41" s="146"/>
      <c r="J41" s="146"/>
      <c r="K41" s="146"/>
      <c r="L41" s="274"/>
      <c r="M41" s="274"/>
      <c r="N41" s="508"/>
      <c r="O41" s="146"/>
      <c r="P41" s="146"/>
      <c r="Q41" s="146"/>
      <c r="R41" s="146"/>
      <c r="S41" s="274"/>
    </row>
    <row r="42" spans="2:19" s="126" customFormat="1" ht="14.1" customHeight="1">
      <c r="B42" s="205"/>
      <c r="C42" s="205"/>
      <c r="D42" s="205"/>
      <c r="H42" s="146"/>
      <c r="I42" s="146"/>
      <c r="J42" s="146"/>
      <c r="K42" s="146"/>
      <c r="L42" s="274"/>
      <c r="M42" s="274"/>
      <c r="N42" s="274"/>
      <c r="O42" s="146"/>
      <c r="P42" s="146"/>
      <c r="Q42" s="146"/>
      <c r="R42" s="146"/>
      <c r="S42" s="274"/>
    </row>
    <row r="43" spans="2:19" s="126" customFormat="1" ht="14.1" customHeight="1">
      <c r="B43" s="205"/>
      <c r="C43" s="205"/>
      <c r="D43" s="205"/>
      <c r="H43" s="146"/>
      <c r="I43" s="146"/>
      <c r="J43" s="146"/>
      <c r="K43" s="146"/>
      <c r="L43" s="274"/>
      <c r="M43" s="274"/>
      <c r="N43" s="274"/>
      <c r="O43" s="146"/>
      <c r="P43" s="146"/>
      <c r="Q43" s="146"/>
      <c r="R43" s="146"/>
      <c r="S43" s="274"/>
    </row>
    <row r="44" spans="2:19" s="126" customFormat="1" ht="14.1" customHeight="1">
      <c r="B44" s="382"/>
      <c r="C44" s="383"/>
      <c r="D44" s="383"/>
      <c r="H44" s="146"/>
      <c r="I44" s="146"/>
      <c r="J44" s="146"/>
      <c r="K44" s="146"/>
      <c r="L44" s="274"/>
      <c r="M44" s="274"/>
      <c r="N44" s="274"/>
      <c r="O44" s="146"/>
      <c r="P44" s="146"/>
      <c r="Q44" s="146"/>
      <c r="R44" s="146"/>
      <c r="S44" s="274"/>
    </row>
    <row r="45" spans="2:19" s="126" customFormat="1" ht="14.1" customHeight="1">
      <c r="B45" s="382"/>
      <c r="C45" s="383"/>
      <c r="D45" s="383"/>
      <c r="H45" s="146"/>
      <c r="I45" s="146"/>
      <c r="J45" s="146"/>
      <c r="K45" s="146"/>
      <c r="L45" s="274"/>
      <c r="M45" s="274"/>
      <c r="N45" s="274"/>
      <c r="O45" s="146"/>
      <c r="P45" s="146"/>
      <c r="Q45" s="146"/>
      <c r="R45" s="146"/>
      <c r="S45" s="274"/>
    </row>
    <row r="46" spans="2:19" s="126" customFormat="1" ht="14.1" customHeight="1">
      <c r="B46" s="384"/>
      <c r="C46" s="182"/>
      <c r="D46" s="182"/>
      <c r="H46" s="146"/>
      <c r="I46" s="146"/>
      <c r="J46" s="146"/>
      <c r="K46" s="146"/>
      <c r="L46" s="274"/>
      <c r="M46" s="274"/>
      <c r="N46" s="274"/>
      <c r="O46" s="146"/>
      <c r="P46" s="146"/>
      <c r="Q46" s="146"/>
      <c r="R46" s="146"/>
      <c r="S46" s="274"/>
    </row>
    <row r="47" spans="2:19" s="126" customFormat="1" ht="14.1" customHeight="1">
      <c r="H47" s="146"/>
      <c r="I47" s="146"/>
      <c r="J47" s="146"/>
      <c r="K47" s="146"/>
      <c r="L47" s="274"/>
      <c r="M47" s="274"/>
      <c r="N47" s="274"/>
      <c r="O47" s="146"/>
      <c r="P47" s="146"/>
      <c r="Q47" s="146"/>
      <c r="R47" s="146"/>
      <c r="S47" s="274"/>
    </row>
    <row r="48" spans="2:19" s="126" customFormat="1" ht="14.1" customHeight="1">
      <c r="H48" s="146"/>
      <c r="I48" s="146"/>
      <c r="J48" s="146"/>
      <c r="K48" s="146"/>
      <c r="L48" s="274"/>
      <c r="M48" s="274"/>
      <c r="N48" s="274"/>
      <c r="O48" s="146"/>
      <c r="P48" s="146"/>
      <c r="Q48" s="146"/>
      <c r="R48" s="146"/>
      <c r="S48" s="274"/>
    </row>
    <row r="49" spans="8:19" s="126" customFormat="1" ht="14.1" customHeight="1">
      <c r="H49" s="146"/>
      <c r="I49" s="146"/>
      <c r="J49" s="146"/>
      <c r="K49" s="146"/>
      <c r="L49" s="274"/>
      <c r="M49" s="274"/>
      <c r="N49" s="274"/>
      <c r="O49" s="146"/>
      <c r="P49" s="146"/>
      <c r="Q49" s="146"/>
      <c r="R49" s="146"/>
      <c r="S49" s="274"/>
    </row>
    <row r="50" spans="8:19" s="126" customFormat="1" ht="14.1" customHeight="1">
      <c r="H50" s="146"/>
      <c r="I50" s="146"/>
      <c r="J50" s="146"/>
      <c r="K50" s="146"/>
      <c r="L50" s="274"/>
      <c r="M50" s="274"/>
      <c r="N50" s="274"/>
      <c r="O50" s="146"/>
      <c r="P50" s="146"/>
      <c r="Q50" s="146"/>
      <c r="R50" s="146"/>
      <c r="S50" s="274"/>
    </row>
    <row r="51" spans="8:19" s="126" customFormat="1" ht="14.1" customHeight="1">
      <c r="H51" s="146"/>
      <c r="I51" s="146"/>
      <c r="J51" s="146"/>
      <c r="K51" s="146"/>
      <c r="L51" s="274"/>
      <c r="M51" s="274"/>
      <c r="N51" s="274"/>
      <c r="O51" s="146"/>
      <c r="P51" s="146"/>
      <c r="Q51" s="146"/>
      <c r="R51" s="146"/>
      <c r="S51" s="274"/>
    </row>
    <row r="52" spans="8:19" s="126" customFormat="1" ht="14.1" customHeight="1">
      <c r="H52" s="146"/>
      <c r="I52" s="146"/>
      <c r="J52" s="146"/>
      <c r="K52" s="146"/>
      <c r="L52" s="274"/>
      <c r="M52" s="274"/>
      <c r="N52" s="274"/>
      <c r="O52" s="146"/>
      <c r="P52" s="146"/>
      <c r="Q52" s="146"/>
      <c r="R52" s="146"/>
      <c r="S52" s="274"/>
    </row>
    <row r="53" spans="8:19" s="126" customFormat="1" ht="14.1" customHeight="1">
      <c r="H53" s="146"/>
      <c r="I53" s="146"/>
      <c r="J53" s="146"/>
      <c r="K53" s="146"/>
      <c r="L53" s="274"/>
      <c r="M53" s="274"/>
      <c r="N53" s="274"/>
      <c r="O53" s="146"/>
      <c r="P53" s="146"/>
      <c r="Q53" s="146"/>
      <c r="R53" s="146"/>
      <c r="S53" s="274"/>
    </row>
    <row r="54" spans="8:19" s="126" customFormat="1" ht="14.1" customHeight="1">
      <c r="H54" s="146"/>
      <c r="I54" s="146"/>
      <c r="J54" s="146"/>
      <c r="K54" s="146"/>
      <c r="L54" s="274"/>
      <c r="M54" s="274"/>
      <c r="N54" s="274"/>
      <c r="O54" s="146"/>
      <c r="P54" s="146"/>
      <c r="Q54" s="146"/>
      <c r="R54" s="146"/>
      <c r="S54" s="274"/>
    </row>
    <row r="55" spans="8:19" s="126" customFormat="1" ht="14.1" customHeight="1">
      <c r="H55" s="146"/>
      <c r="I55" s="146"/>
      <c r="J55" s="146"/>
      <c r="K55" s="146"/>
      <c r="L55" s="274"/>
      <c r="M55" s="274"/>
      <c r="N55" s="274"/>
      <c r="O55" s="146"/>
      <c r="P55" s="146"/>
      <c r="Q55" s="146"/>
      <c r="R55" s="146"/>
      <c r="S55" s="274"/>
    </row>
    <row r="56" spans="8:19" s="126" customFormat="1" ht="14.1" customHeight="1">
      <c r="H56" s="146"/>
      <c r="I56" s="146"/>
      <c r="J56" s="146"/>
      <c r="K56" s="146"/>
      <c r="L56" s="274"/>
      <c r="M56" s="274"/>
      <c r="N56" s="274"/>
      <c r="O56" s="146"/>
      <c r="P56" s="146"/>
      <c r="Q56" s="146"/>
      <c r="R56" s="146"/>
      <c r="S56" s="274"/>
    </row>
    <row r="57" spans="8:19" ht="14.1" customHeight="1"/>
    <row r="58" spans="8:19" ht="14.1" customHeight="1"/>
    <row r="59" spans="8:19" ht="14.1" customHeight="1"/>
    <row r="60" spans="8:19" ht="14.1" customHeight="1"/>
    <row r="61" spans="8:19" ht="14.1" customHeight="1"/>
    <row r="62" spans="8:19" ht="14.1" customHeight="1"/>
  </sheetData>
  <mergeCells count="3">
    <mergeCell ref="E3:F3"/>
    <mergeCell ref="E24:F24"/>
    <mergeCell ref="E35:F35"/>
  </mergeCells>
  <pageMargins left="0.25" right="0.25" top="0.75" bottom="0.75" header="0.3" footer="0.3"/>
  <pageSetup orientation="portrait" r:id="rId1"/>
  <customProperties>
    <customPr name="SheetOptions" r:id="rId2"/>
  </customProperties>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pageSetUpPr fitToPage="1"/>
  </sheetPr>
  <dimension ref="A1:N82"/>
  <sheetViews>
    <sheetView showRuler="0" zoomScaleNormal="100" workbookViewId="0">
      <selection activeCell="A2" sqref="A2"/>
    </sheetView>
  </sheetViews>
  <sheetFormatPr defaultColWidth="13.28515625" defaultRowHeight="13.9"/>
  <cols>
    <col min="1" max="1" width="4.42578125" style="18" customWidth="1"/>
    <col min="2" max="2" width="33.7109375" style="44" bestFit="1" customWidth="1"/>
    <col min="3" max="3" width="13.5703125" style="18" customWidth="1"/>
    <col min="4" max="4" width="11.5703125" style="18" bestFit="1" customWidth="1"/>
    <col min="5" max="5" width="10.28515625" style="18" bestFit="1" customWidth="1"/>
    <col min="6" max="6" width="6.5703125" style="18" bestFit="1" customWidth="1"/>
    <col min="7" max="7" width="9.42578125" style="18" customWidth="1"/>
    <col min="8" max="12" width="13.28515625" style="491"/>
    <col min="13" max="13" width="31.5703125" style="51" bestFit="1" customWidth="1"/>
    <col min="14" max="14" width="44.28515625" style="62" customWidth="1"/>
    <col min="15" max="16384" width="13.28515625" style="18"/>
  </cols>
  <sheetData>
    <row r="1" spans="1:14" ht="18.399999999999999" customHeight="1"/>
    <row r="2" spans="1:14" ht="53.25" customHeight="1">
      <c r="B2" s="46" t="str">
        <f>IF(Index!$AJ$5=1,'2.3 Customer lending'!N2,M2)</f>
        <v>2.3 INVERSIÓN CREDITICIA</v>
      </c>
      <c r="M2" s="59" t="s">
        <v>376</v>
      </c>
      <c r="N2" s="59" t="s">
        <v>377</v>
      </c>
    </row>
    <row r="3" spans="1:14" s="126" customFormat="1" ht="15" customHeight="1">
      <c r="A3" s="145"/>
      <c r="B3" s="236"/>
      <c r="C3" s="41"/>
      <c r="D3" s="41"/>
      <c r="E3" s="41"/>
      <c r="F3" s="41"/>
      <c r="H3" s="146"/>
      <c r="I3" s="146"/>
      <c r="J3" s="146"/>
      <c r="K3" s="146"/>
      <c r="L3" s="146"/>
      <c r="M3" s="238"/>
      <c r="N3" s="92"/>
    </row>
    <row r="4" spans="1:14" s="126" customFormat="1" ht="13.9" customHeight="1">
      <c r="A4" s="145"/>
      <c r="B4" s="145"/>
      <c r="C4" s="194"/>
      <c r="D4" s="194"/>
      <c r="E4" s="668" t="s">
        <v>159</v>
      </c>
      <c r="F4" s="669"/>
      <c r="H4" s="146"/>
      <c r="I4" s="146"/>
      <c r="J4" s="146"/>
      <c r="K4" s="146"/>
      <c r="L4" s="146"/>
      <c r="M4" s="216"/>
      <c r="N4" s="81"/>
    </row>
    <row r="5" spans="1:14" s="126" customFormat="1" ht="14.1" customHeight="1" thickBot="1">
      <c r="A5" s="145"/>
      <c r="B5" s="240" t="str">
        <f>IF(Index!$AJ$5=1,'2.3 Customer lending'!N5,M5)</f>
        <v>Miles de Euros</v>
      </c>
      <c r="C5" s="241">
        <f>'2.2 Customer funds'!C4</f>
        <v>46022</v>
      </c>
      <c r="D5" s="242">
        <f>'2.2 Customer funds'!D4</f>
        <v>45657</v>
      </c>
      <c r="E5" s="243" t="s">
        <v>160</v>
      </c>
      <c r="F5" s="244" t="s">
        <v>161</v>
      </c>
      <c r="H5" s="146"/>
      <c r="I5" s="146"/>
      <c r="J5" s="146"/>
      <c r="K5" s="146"/>
      <c r="L5" s="146"/>
      <c r="M5" s="216" t="s">
        <v>162</v>
      </c>
      <c r="N5" s="155" t="s">
        <v>163</v>
      </c>
    </row>
    <row r="6" spans="1:14" s="126" customFormat="1" ht="14.1" customHeight="1">
      <c r="A6" s="212"/>
      <c r="B6" s="213" t="str">
        <f>IF(Index!$AJ$5=1,'2.3 Customer lending'!N6,M6)</f>
        <v>ADMINISTRACIONES PÚBLICAS</v>
      </c>
      <c r="C6" s="214">
        <v>1907637.2117999999</v>
      </c>
      <c r="D6" s="214">
        <v>1597654.72431</v>
      </c>
      <c r="E6" s="214">
        <v>309982.48748999997</v>
      </c>
      <c r="F6" s="215">
        <v>19.402345373708712</v>
      </c>
      <c r="H6" s="146"/>
      <c r="I6" s="146"/>
      <c r="J6" s="146"/>
      <c r="K6" s="146"/>
      <c r="L6" s="146"/>
      <c r="M6" s="216" t="s">
        <v>378</v>
      </c>
      <c r="N6" s="509" t="s">
        <v>379</v>
      </c>
    </row>
    <row r="7" spans="1:14" s="126" customFormat="1" ht="14.1" customHeight="1">
      <c r="A7" s="212"/>
      <c r="B7" s="213" t="str">
        <f>IF(Index!$AJ$5=1,'2.3 Customer lending'!N7,M7)</f>
        <v>OTROS SECTORES PRIVADOS</v>
      </c>
      <c r="C7" s="178">
        <v>78768237.255460024</v>
      </c>
      <c r="D7" s="178">
        <v>75462674.572700098</v>
      </c>
      <c r="E7" s="178">
        <v>3305562.6827599257</v>
      </c>
      <c r="F7" s="179">
        <v>4.3803942829714773</v>
      </c>
      <c r="H7" s="146"/>
      <c r="I7" s="146"/>
      <c r="J7" s="146"/>
      <c r="K7" s="146"/>
      <c r="L7" s="146"/>
      <c r="M7" s="216" t="s">
        <v>380</v>
      </c>
      <c r="N7" s="509" t="s">
        <v>381</v>
      </c>
    </row>
    <row r="8" spans="1:14" s="126" customFormat="1" ht="14.1" customHeight="1">
      <c r="A8" s="212"/>
      <c r="B8" s="217" t="str">
        <f>IF(Index!$AJ$5=1,'2.3 Customer lending'!N8,M8)</f>
        <v xml:space="preserve">   Crédito comercial</v>
      </c>
      <c r="C8" s="218">
        <v>3629649.7321799998</v>
      </c>
      <c r="D8" s="218">
        <v>3589136.3042800003</v>
      </c>
      <c r="E8" s="218">
        <v>40513.427899999544</v>
      </c>
      <c r="F8" s="219">
        <v>1.128779306923724</v>
      </c>
      <c r="H8" s="146"/>
      <c r="I8" s="146"/>
      <c r="J8" s="146"/>
      <c r="K8" s="146"/>
      <c r="L8" s="146"/>
      <c r="M8" s="510" t="s">
        <v>382</v>
      </c>
      <c r="N8" s="508" t="s">
        <v>383</v>
      </c>
    </row>
    <row r="9" spans="1:14" s="126" customFormat="1" ht="13.15">
      <c r="A9" s="212"/>
      <c r="B9" s="220" t="str">
        <f>IF(Index!$AJ$5=1,'2.3 Customer lending'!N9,M9)</f>
        <v xml:space="preserve">   Deudores con garantía real</v>
      </c>
      <c r="C9" s="183">
        <v>44696114.401220001</v>
      </c>
      <c r="D9" s="183">
        <v>42112842.579539999</v>
      </c>
      <c r="E9" s="183">
        <v>2583271.8216800019</v>
      </c>
      <c r="F9" s="197">
        <v>6.1341663574499536</v>
      </c>
      <c r="H9" s="146"/>
      <c r="I9" s="146"/>
      <c r="J9" s="146"/>
      <c r="K9" s="146"/>
      <c r="L9" s="146"/>
      <c r="M9" s="510" t="s">
        <v>384</v>
      </c>
      <c r="N9" s="508" t="s">
        <v>385</v>
      </c>
    </row>
    <row r="10" spans="1:14" s="126" customFormat="1" ht="13.15" hidden="1">
      <c r="A10" s="212"/>
      <c r="B10" s="220"/>
      <c r="C10" s="183"/>
      <c r="D10" s="183"/>
      <c r="E10" s="183"/>
      <c r="F10" s="197"/>
      <c r="H10" s="146"/>
      <c r="I10" s="146"/>
      <c r="J10" s="146"/>
      <c r="K10" s="146"/>
      <c r="L10" s="146"/>
      <c r="M10" s="510"/>
      <c r="N10" s="508" t="s">
        <v>386</v>
      </c>
    </row>
    <row r="11" spans="1:14" s="126" customFormat="1" ht="13.15">
      <c r="A11" s="212"/>
      <c r="B11" s="220" t="str">
        <f>IF(Index!$AJ$5=1,'2.3 Customer lending'!N11,M11)</f>
        <v xml:space="preserve">   Otros deudores a plazo</v>
      </c>
      <c r="C11" s="183">
        <v>26379484.5342099</v>
      </c>
      <c r="D11" s="183">
        <v>25190812.988900099</v>
      </c>
      <c r="E11" s="183">
        <v>1188671.5453098007</v>
      </c>
      <c r="F11" s="197">
        <v>4.7186708338217125</v>
      </c>
      <c r="H11" s="146"/>
      <c r="I11" s="146"/>
      <c r="J11" s="146"/>
      <c r="K11" s="146"/>
      <c r="L11" s="146"/>
      <c r="M11" s="510" t="s">
        <v>387</v>
      </c>
      <c r="N11" s="508" t="s">
        <v>388</v>
      </c>
    </row>
    <row r="12" spans="1:14" s="126" customFormat="1" ht="13.15">
      <c r="A12" s="212"/>
      <c r="B12" s="220" t="str">
        <f>IF(Index!$AJ$5=1,'2.3 Customer lending'!N12,M12)</f>
        <v xml:space="preserve">            Préstamos personales</v>
      </c>
      <c r="C12" s="183">
        <v>18001555.518209998</v>
      </c>
      <c r="D12" s="183">
        <v>16745088.568089999</v>
      </c>
      <c r="E12" s="183">
        <v>1256466.9501199983</v>
      </c>
      <c r="F12" s="197">
        <v>7.5034953981334187</v>
      </c>
      <c r="H12" s="146"/>
      <c r="I12" s="146"/>
      <c r="J12" s="146"/>
      <c r="K12" s="146"/>
      <c r="L12" s="146"/>
      <c r="M12" s="510" t="s">
        <v>389</v>
      </c>
      <c r="N12" s="508" t="s">
        <v>390</v>
      </c>
    </row>
    <row r="13" spans="1:14" s="126" customFormat="1" ht="14.1" customHeight="1">
      <c r="A13" s="212"/>
      <c r="B13" s="220" t="str">
        <f>IF(Index!$AJ$5=1,'2.3 Customer lending'!N13,M13)</f>
        <v xml:space="preserve">            Cuentas de crédito</v>
      </c>
      <c r="C13" s="183">
        <v>8149402.7746299393</v>
      </c>
      <c r="D13" s="183">
        <v>8282947.7792801093</v>
      </c>
      <c r="E13" s="183">
        <v>-133545.00465016998</v>
      </c>
      <c r="F13" s="197">
        <v>-1.6122883810065105</v>
      </c>
      <c r="H13" s="146"/>
      <c r="I13" s="146"/>
      <c r="J13" s="146"/>
      <c r="K13" s="146"/>
      <c r="L13" s="146"/>
      <c r="M13" s="510" t="s">
        <v>391</v>
      </c>
      <c r="N13" s="508" t="s">
        <v>392</v>
      </c>
    </row>
    <row r="14" spans="1:14" s="126" customFormat="1" ht="14.1" customHeight="1">
      <c r="A14" s="212"/>
      <c r="B14" s="220" t="str">
        <f>IF(Index!$AJ$5=1,'2.3 Customer lending'!N14,M14)</f>
        <v xml:space="preserve">            Resto</v>
      </c>
      <c r="C14" s="183">
        <v>228526.24137</v>
      </c>
      <c r="D14" s="183">
        <v>162776.64152999999</v>
      </c>
      <c r="E14" s="183">
        <v>65749.59984000001</v>
      </c>
      <c r="F14" s="197">
        <v>40.392527589950461</v>
      </c>
      <c r="H14" s="146"/>
      <c r="I14" s="146"/>
      <c r="J14" s="146"/>
      <c r="K14" s="146"/>
      <c r="L14" s="146"/>
      <c r="M14" s="510" t="s">
        <v>393</v>
      </c>
      <c r="N14" s="508" t="s">
        <v>394</v>
      </c>
    </row>
    <row r="15" spans="1:14" s="126" customFormat="1" ht="14.1" customHeight="1">
      <c r="A15" s="212"/>
      <c r="B15" s="220" t="str">
        <f>IF(Index!$AJ$5=1,'2.3 Customer lending'!N15,M15)</f>
        <v xml:space="preserve">   Arrendamientos financieros</v>
      </c>
      <c r="C15" s="183">
        <v>582528.33086999995</v>
      </c>
      <c r="D15" s="183">
        <v>549322.26694</v>
      </c>
      <c r="E15" s="183">
        <v>33206.063929999946</v>
      </c>
      <c r="F15" s="197">
        <v>6.0449149667597393</v>
      </c>
      <c r="H15" s="146"/>
      <c r="I15" s="146"/>
      <c r="J15" s="146"/>
      <c r="K15" s="146"/>
      <c r="L15" s="146"/>
      <c r="M15" s="510" t="s">
        <v>395</v>
      </c>
      <c r="N15" s="508" t="s">
        <v>396</v>
      </c>
    </row>
    <row r="16" spans="1:14" s="126" customFormat="1" ht="14.1" customHeight="1">
      <c r="A16" s="212"/>
      <c r="B16" s="220" t="str">
        <f>IF(Index!$AJ$5=1,'2.3 Customer lending'!N16,M16)</f>
        <v xml:space="preserve">   Activos dudosos</v>
      </c>
      <c r="C16" s="183">
        <v>1796736.7822700001</v>
      </c>
      <c r="D16" s="183">
        <v>1867657.27171</v>
      </c>
      <c r="E16" s="183">
        <v>-70920.489439999918</v>
      </c>
      <c r="F16" s="197">
        <v>-3.7972967799957291</v>
      </c>
      <c r="H16" s="146"/>
      <c r="I16" s="146"/>
      <c r="J16" s="146"/>
      <c r="K16" s="146"/>
      <c r="L16" s="146"/>
      <c r="M16" s="510" t="s">
        <v>397</v>
      </c>
      <c r="N16" s="508" t="s">
        <v>398</v>
      </c>
    </row>
    <row r="17" spans="1:14" s="126" customFormat="1" ht="14.1" customHeight="1">
      <c r="A17" s="212"/>
      <c r="B17" s="220" t="str">
        <f>IF(Index!$AJ$5=1,'2.3 Customer lending'!N17,M17)</f>
        <v xml:space="preserve">   Ajustes por valoración</v>
      </c>
      <c r="C17" s="183">
        <v>-575546.29128999915</v>
      </c>
      <c r="D17" s="183">
        <v>-684940.03551000089</v>
      </c>
      <c r="E17" s="183">
        <v>109393.74422000174</v>
      </c>
      <c r="F17" s="197">
        <v>-15.971287784126682</v>
      </c>
      <c r="H17" s="146"/>
      <c r="I17" s="146"/>
      <c r="J17" s="146"/>
      <c r="K17" s="146"/>
      <c r="L17" s="146"/>
      <c r="M17" s="510" t="s">
        <v>399</v>
      </c>
      <c r="N17" s="508" t="s">
        <v>400</v>
      </c>
    </row>
    <row r="18" spans="1:14" s="126" customFormat="1" ht="14.1" customHeight="1">
      <c r="A18" s="212"/>
      <c r="B18" s="221" t="str">
        <f>IF(Index!$AJ$5=1,'2.3 Customer lending'!N18,M18)</f>
        <v>Otros créditos</v>
      </c>
      <c r="C18" s="185">
        <v>2259269.7660000315</v>
      </c>
      <c r="D18" s="185">
        <v>2837843.1968399952</v>
      </c>
      <c r="E18" s="185">
        <v>-578573.43083996372</v>
      </c>
      <c r="F18" s="186">
        <v>-20.387787157663212</v>
      </c>
      <c r="H18" s="146"/>
      <c r="I18" s="146"/>
      <c r="J18" s="146"/>
      <c r="K18" s="146"/>
      <c r="L18" s="146"/>
      <c r="M18" s="508" t="s">
        <v>401</v>
      </c>
      <c r="N18" s="508" t="s">
        <v>402</v>
      </c>
    </row>
    <row r="19" spans="1:14" s="126" customFormat="1" ht="14.1" customHeight="1">
      <c r="A19" s="212"/>
      <c r="B19" s="222" t="str">
        <f>IF(Index!$AJ$5=1,'2.3 Customer lending'!N19,M19)</f>
        <v>PRÉSTAMOS Y ANTICIPOS - CLIENTELA</v>
      </c>
      <c r="C19" s="178">
        <v>80675874.467260018</v>
      </c>
      <c r="D19" s="178">
        <v>77060329.297010094</v>
      </c>
      <c r="E19" s="178">
        <v>3615545.1702499241</v>
      </c>
      <c r="F19" s="179">
        <v>4.6918371660659455</v>
      </c>
      <c r="H19" s="146"/>
      <c r="I19" s="146"/>
      <c r="J19" s="146"/>
      <c r="K19" s="146"/>
      <c r="L19" s="146"/>
      <c r="M19" s="509" t="s">
        <v>403</v>
      </c>
      <c r="N19" s="509" t="s">
        <v>404</v>
      </c>
    </row>
    <row r="20" spans="1:14" s="126" customFormat="1" ht="14.1" customHeight="1">
      <c r="A20" s="212"/>
      <c r="B20" s="223" t="str">
        <f>IF(Index!$AJ$5=1,'2.3 Customer lending'!N20,M20)</f>
        <v>Otros Activos a Coste Amortizado con Clientes</v>
      </c>
      <c r="C20" s="182">
        <v>3405154.2723699999</v>
      </c>
      <c r="D20" s="182">
        <v>3036900.0965100001</v>
      </c>
      <c r="E20" s="182">
        <v>368254.17585999984</v>
      </c>
      <c r="F20" s="162">
        <v>12.125989138832615</v>
      </c>
      <c r="H20" s="146"/>
      <c r="I20" s="146"/>
      <c r="J20" s="146"/>
      <c r="K20" s="146"/>
      <c r="L20" s="146"/>
      <c r="M20" s="508" t="s">
        <v>405</v>
      </c>
      <c r="N20" s="508" t="s">
        <v>406</v>
      </c>
    </row>
    <row r="21" spans="1:14" s="225" customFormat="1" ht="14.45" thickBot="1">
      <c r="A21" s="224"/>
      <c r="B21" s="200" t="str">
        <f>IF(Index!$AJ$5=1,'2.3 Customer lending'!N21,M21)</f>
        <v>TOTAL</v>
      </c>
      <c r="C21" s="201">
        <v>84081028.739630014</v>
      </c>
      <c r="D21" s="201">
        <v>80097229.393520087</v>
      </c>
      <c r="E21" s="201">
        <v>3983799.3461099267</v>
      </c>
      <c r="F21" s="202">
        <v>4.9737043044740048</v>
      </c>
      <c r="G21" s="204"/>
      <c r="H21" s="204"/>
      <c r="I21" s="204"/>
      <c r="J21" s="204"/>
      <c r="K21" s="204"/>
      <c r="L21" s="146"/>
      <c r="M21" s="216" t="s">
        <v>407</v>
      </c>
      <c r="N21" s="216" t="s">
        <v>407</v>
      </c>
    </row>
    <row r="22" spans="1:14" s="126" customFormat="1" ht="14.1" customHeight="1">
      <c r="A22" s="226"/>
      <c r="B22" s="227"/>
      <c r="C22" s="228"/>
      <c r="D22" s="228"/>
      <c r="E22" s="229"/>
      <c r="F22" s="230"/>
      <c r="H22" s="146"/>
      <c r="I22" s="146"/>
      <c r="J22" s="146"/>
      <c r="K22" s="146"/>
      <c r="L22" s="146"/>
      <c r="M22" s="509"/>
      <c r="N22" s="509"/>
    </row>
    <row r="23" spans="1:14" s="225" customFormat="1">
      <c r="A23" s="224"/>
      <c r="B23" s="231" t="str">
        <f>IF(Index!$AJ$5=1,'2.3 Customer lending'!N23,M23)</f>
        <v>RIESGOS FUERA DE BALANCE</v>
      </c>
      <c r="C23" s="232"/>
      <c r="D23" s="233"/>
      <c r="E23" s="233"/>
      <c r="F23" s="232"/>
      <c r="G23" s="204"/>
      <c r="H23" s="204"/>
      <c r="I23" s="204"/>
      <c r="J23" s="204"/>
      <c r="K23" s="204"/>
      <c r="L23" s="204"/>
      <c r="M23" s="511" t="s">
        <v>408</v>
      </c>
      <c r="N23" s="511" t="s">
        <v>409</v>
      </c>
    </row>
    <row r="24" spans="1:14" s="225" customFormat="1">
      <c r="A24" s="224"/>
      <c r="B24" s="234" t="str">
        <f>IF(Index!$AJ$5=1,'2.3 Customer lending'!N24,M24)</f>
        <v>Riesgos Contingentes</v>
      </c>
      <c r="C24" s="183">
        <v>8526152.55229</v>
      </c>
      <c r="D24" s="183">
        <v>8421111.4385599997</v>
      </c>
      <c r="E24" s="185">
        <v>105041.11373000033</v>
      </c>
      <c r="F24" s="162">
        <v>1.247354514856797</v>
      </c>
      <c r="G24" s="204"/>
      <c r="H24" s="204"/>
      <c r="I24" s="204"/>
      <c r="J24" s="204"/>
      <c r="K24" s="204"/>
      <c r="L24" s="204"/>
      <c r="M24" s="511" t="s">
        <v>410</v>
      </c>
      <c r="N24" s="511" t="s">
        <v>411</v>
      </c>
    </row>
    <row r="25" spans="1:14" s="225" customFormat="1">
      <c r="A25" s="224"/>
      <c r="B25" s="235" t="str">
        <f>IF(Index!$AJ$5=1,'2.3 Customer lending'!N25,M25)</f>
        <v>Disponibles por terceros</v>
      </c>
      <c r="C25" s="182">
        <v>19973689.013259999</v>
      </c>
      <c r="D25" s="182">
        <v>18017867.245979998</v>
      </c>
      <c r="E25" s="187">
        <v>1955821.7672800012</v>
      </c>
      <c r="F25" s="188">
        <v>10.854901640572184</v>
      </c>
      <c r="G25" s="204"/>
      <c r="H25" s="204"/>
      <c r="I25" s="204"/>
      <c r="J25" s="204"/>
      <c r="K25" s="204"/>
      <c r="L25" s="204"/>
      <c r="M25" s="511" t="s">
        <v>412</v>
      </c>
      <c r="N25" s="511" t="s">
        <v>413</v>
      </c>
    </row>
    <row r="26" spans="1:14" s="126" customFormat="1" ht="14.1" customHeight="1" thickBot="1">
      <c r="A26" s="145"/>
      <c r="B26" s="200" t="str">
        <f>IF(Index!$AJ$5=1,'2.3 Customer lending'!N26,M26)</f>
        <v>TOTAL</v>
      </c>
      <c r="C26" s="201">
        <v>28499841.565549999</v>
      </c>
      <c r="D26" s="201">
        <v>26438978.684539996</v>
      </c>
      <c r="E26" s="201">
        <v>2060862.8810100034</v>
      </c>
      <c r="F26" s="202">
        <v>7.7947900544852677</v>
      </c>
      <c r="H26" s="146"/>
      <c r="I26" s="146"/>
      <c r="J26" s="146"/>
      <c r="K26" s="146"/>
      <c r="L26" s="146"/>
      <c r="M26" s="216" t="s">
        <v>407</v>
      </c>
      <c r="N26" s="216" t="s">
        <v>407</v>
      </c>
    </row>
    <row r="27" spans="1:14" s="126" customFormat="1" ht="14.1" customHeight="1">
      <c r="A27" s="145"/>
      <c r="B27" s="236"/>
      <c r="C27" s="237"/>
      <c r="D27" s="237"/>
      <c r="E27" s="145"/>
      <c r="F27" s="145"/>
      <c r="H27" s="146"/>
      <c r="I27" s="146"/>
      <c r="J27" s="146"/>
      <c r="K27" s="146"/>
      <c r="L27" s="146"/>
      <c r="M27" s="238"/>
      <c r="N27" s="239"/>
    </row>
    <row r="28" spans="1:14" s="126" customFormat="1" ht="14.1" customHeight="1">
      <c r="A28" s="145"/>
      <c r="B28" s="236"/>
      <c r="C28" s="237"/>
      <c r="D28" s="237"/>
      <c r="E28" s="145"/>
      <c r="F28" s="145"/>
      <c r="H28" s="146"/>
      <c r="I28" s="146"/>
      <c r="J28" s="146"/>
      <c r="K28" s="146"/>
      <c r="L28" s="146"/>
      <c r="M28" s="238"/>
      <c r="N28" s="239"/>
    </row>
    <row r="29" spans="1:14" s="126" customFormat="1" ht="14.1" customHeight="1">
      <c r="A29" s="145"/>
      <c r="B29" s="236"/>
      <c r="C29" s="237"/>
      <c r="D29" s="237"/>
      <c r="E29" s="145"/>
      <c r="F29" s="145"/>
      <c r="H29" s="146"/>
      <c r="I29" s="146"/>
      <c r="J29" s="146"/>
      <c r="K29" s="146"/>
      <c r="L29" s="146"/>
      <c r="M29" s="238"/>
      <c r="N29" s="239"/>
    </row>
    <row r="30" spans="1:14" s="126" customFormat="1" ht="14.1" customHeight="1">
      <c r="A30" s="145"/>
      <c r="B30" s="236"/>
      <c r="C30" s="145"/>
      <c r="D30" s="145"/>
      <c r="E30" s="145"/>
      <c r="F30" s="145"/>
      <c r="H30" s="146"/>
      <c r="I30" s="146"/>
      <c r="J30" s="146"/>
      <c r="K30" s="146"/>
      <c r="L30" s="146"/>
      <c r="M30" s="238"/>
      <c r="N30" s="239"/>
    </row>
    <row r="31" spans="1:14" s="126" customFormat="1" ht="14.1" customHeight="1">
      <c r="A31" s="145"/>
      <c r="B31" s="236"/>
      <c r="C31" s="145"/>
      <c r="D31" s="145"/>
      <c r="E31" s="145"/>
      <c r="F31" s="145"/>
      <c r="H31" s="146"/>
      <c r="I31" s="146"/>
      <c r="J31" s="146"/>
      <c r="K31" s="146"/>
      <c r="L31" s="146"/>
      <c r="M31" s="238"/>
      <c r="N31" s="239"/>
    </row>
    <row r="32" spans="1:14" s="126" customFormat="1" ht="14.1" customHeight="1">
      <c r="A32" s="145"/>
      <c r="B32" s="236"/>
      <c r="C32" s="237"/>
      <c r="D32" s="237"/>
      <c r="E32" s="145"/>
      <c r="F32" s="145"/>
      <c r="H32" s="146"/>
      <c r="I32" s="146"/>
      <c r="J32" s="146"/>
      <c r="K32" s="146"/>
      <c r="L32" s="146"/>
      <c r="M32" s="238"/>
      <c r="N32" s="239"/>
    </row>
    <row r="33" spans="1:14" s="126" customFormat="1" ht="14.1" customHeight="1">
      <c r="A33" s="145"/>
      <c r="B33" s="236"/>
      <c r="C33" s="145"/>
      <c r="D33" s="145"/>
      <c r="E33" s="145"/>
      <c r="F33" s="145"/>
      <c r="H33" s="146"/>
      <c r="I33" s="146"/>
      <c r="J33" s="146"/>
      <c r="K33" s="146"/>
      <c r="L33" s="146"/>
      <c r="M33" s="238"/>
      <c r="N33" s="239"/>
    </row>
    <row r="34" spans="1:14" s="126" customFormat="1" ht="14.1" customHeight="1">
      <c r="A34" s="145"/>
      <c r="B34" s="236"/>
      <c r="C34" s="145"/>
      <c r="D34" s="145"/>
      <c r="E34" s="282"/>
      <c r="F34" s="282"/>
      <c r="H34" s="146"/>
      <c r="I34" s="146"/>
      <c r="J34" s="146"/>
      <c r="K34" s="146"/>
      <c r="L34" s="146"/>
      <c r="M34" s="238"/>
      <c r="N34" s="239"/>
    </row>
    <row r="35" spans="1:14" s="126" customFormat="1" ht="14.1" customHeight="1">
      <c r="A35" s="145"/>
      <c r="B35" s="236"/>
      <c r="C35" s="145"/>
      <c r="D35" s="145"/>
      <c r="E35" s="145"/>
      <c r="F35" s="145"/>
      <c r="H35" s="146"/>
      <c r="I35" s="146"/>
      <c r="J35" s="146"/>
      <c r="K35" s="146"/>
      <c r="L35" s="146"/>
      <c r="M35" s="238"/>
      <c r="N35" s="239"/>
    </row>
    <row r="36" spans="1:14" s="126" customFormat="1" ht="14.1" customHeight="1">
      <c r="A36" s="145"/>
      <c r="B36" s="236"/>
      <c r="C36" s="237"/>
      <c r="D36" s="237"/>
      <c r="E36" s="145"/>
      <c r="F36" s="145"/>
      <c r="H36" s="146"/>
      <c r="I36" s="146"/>
      <c r="J36" s="146"/>
      <c r="K36" s="146"/>
      <c r="L36" s="146"/>
      <c r="M36" s="238"/>
      <c r="N36" s="239"/>
    </row>
    <row r="37" spans="1:14" s="126" customFormat="1" ht="14.1" customHeight="1">
      <c r="A37" s="145"/>
      <c r="B37" s="236"/>
      <c r="C37" s="237"/>
      <c r="D37" s="237"/>
      <c r="E37" s="145"/>
      <c r="F37" s="145"/>
      <c r="H37" s="146"/>
      <c r="I37" s="146"/>
      <c r="J37" s="146"/>
      <c r="K37" s="146"/>
      <c r="L37" s="146"/>
      <c r="M37" s="238"/>
      <c r="N37" s="239"/>
    </row>
    <row r="38" spans="1:14" s="126" customFormat="1" ht="14.1" customHeight="1">
      <c r="A38" s="145"/>
      <c r="B38" s="236"/>
      <c r="C38" s="237"/>
      <c r="D38" s="237"/>
      <c r="E38" s="145"/>
      <c r="F38" s="145"/>
      <c r="H38" s="146"/>
      <c r="I38" s="146"/>
      <c r="J38" s="146"/>
      <c r="K38" s="146"/>
      <c r="L38" s="146"/>
      <c r="M38" s="238"/>
      <c r="N38" s="239"/>
    </row>
    <row r="39" spans="1:14" s="126" customFormat="1" ht="14.1" customHeight="1">
      <c r="A39" s="145"/>
      <c r="B39" s="236"/>
      <c r="C39" s="237"/>
      <c r="D39" s="237"/>
      <c r="E39" s="145"/>
      <c r="F39" s="145"/>
      <c r="H39" s="146"/>
      <c r="I39" s="146"/>
      <c r="J39" s="146"/>
      <c r="K39" s="146"/>
      <c r="L39" s="146"/>
      <c r="M39" s="238"/>
      <c r="N39" s="239"/>
    </row>
    <row r="40" spans="1:14" s="126" customFormat="1" ht="14.1" customHeight="1">
      <c r="A40" s="145"/>
      <c r="B40" s="236"/>
      <c r="C40" s="145"/>
      <c r="D40" s="212"/>
      <c r="E40" s="145"/>
      <c r="F40" s="145"/>
      <c r="H40" s="146"/>
      <c r="I40" s="146"/>
      <c r="J40" s="146"/>
      <c r="K40" s="146"/>
      <c r="L40" s="146"/>
      <c r="M40" s="238"/>
      <c r="N40" s="239"/>
    </row>
    <row r="41" spans="1:14" s="126" customFormat="1" ht="14.1" customHeight="1">
      <c r="A41" s="145"/>
      <c r="B41" s="236"/>
      <c r="C41" s="145"/>
      <c r="D41" s="145"/>
      <c r="E41" s="145"/>
      <c r="F41" s="145"/>
      <c r="H41" s="146"/>
      <c r="I41" s="146"/>
      <c r="J41" s="146"/>
      <c r="K41" s="146"/>
      <c r="L41" s="146"/>
      <c r="M41" s="238"/>
      <c r="N41" s="239"/>
    </row>
    <row r="42" spans="1:14" s="126" customFormat="1" ht="14.1" customHeight="1">
      <c r="A42" s="145"/>
      <c r="B42" s="236"/>
      <c r="C42" s="145"/>
      <c r="D42" s="145"/>
      <c r="E42" s="145"/>
      <c r="F42" s="145"/>
      <c r="H42" s="146"/>
      <c r="I42" s="146"/>
      <c r="J42" s="146"/>
      <c r="K42" s="146"/>
      <c r="L42" s="146"/>
      <c r="M42" s="238"/>
      <c r="N42" s="239"/>
    </row>
    <row r="43" spans="1:14" s="126" customFormat="1" ht="14.1" customHeight="1">
      <c r="A43" s="145"/>
      <c r="B43" s="236"/>
      <c r="C43" s="145"/>
      <c r="D43" s="145"/>
      <c r="E43" s="145"/>
      <c r="F43" s="145"/>
      <c r="H43" s="146"/>
      <c r="I43" s="146"/>
      <c r="J43" s="146"/>
      <c r="K43" s="146"/>
      <c r="L43" s="146"/>
      <c r="M43" s="238"/>
      <c r="N43" s="239"/>
    </row>
    <row r="44" spans="1:14" s="126" customFormat="1" ht="14.1" customHeight="1">
      <c r="A44" s="145"/>
      <c r="B44" s="236"/>
      <c r="C44" s="145"/>
      <c r="D44" s="145"/>
      <c r="E44" s="145"/>
      <c r="F44" s="145"/>
      <c r="H44" s="146"/>
      <c r="I44" s="146"/>
      <c r="J44" s="146"/>
      <c r="K44" s="146"/>
      <c r="L44" s="146"/>
      <c r="M44" s="238"/>
      <c r="N44" s="239"/>
    </row>
    <row r="45" spans="1:14" s="126" customFormat="1" ht="14.1" customHeight="1">
      <c r="A45" s="145"/>
      <c r="B45" s="236"/>
      <c r="C45" s="145"/>
      <c r="D45" s="145"/>
      <c r="E45" s="145"/>
      <c r="F45" s="145"/>
      <c r="H45" s="146"/>
      <c r="I45" s="146"/>
      <c r="J45" s="146"/>
      <c r="K45" s="146"/>
      <c r="L45" s="146"/>
      <c r="M45" s="238"/>
      <c r="N45" s="239"/>
    </row>
    <row r="46" spans="1:14" s="126" customFormat="1" ht="14.1" customHeight="1">
      <c r="A46" s="145"/>
      <c r="B46" s="236"/>
      <c r="C46" s="145"/>
      <c r="D46" s="145"/>
      <c r="E46" s="145"/>
      <c r="F46" s="145"/>
      <c r="H46" s="146"/>
      <c r="I46" s="146"/>
      <c r="J46" s="146"/>
      <c r="K46" s="146"/>
      <c r="L46" s="146"/>
      <c r="M46" s="238"/>
      <c r="N46" s="239"/>
    </row>
    <row r="47" spans="1:14" s="126" customFormat="1" ht="14.1" customHeight="1">
      <c r="A47" s="145"/>
      <c r="B47" s="236"/>
      <c r="C47" s="145"/>
      <c r="D47" s="145"/>
      <c r="E47" s="145"/>
      <c r="F47" s="145"/>
      <c r="H47" s="146"/>
      <c r="I47" s="146"/>
      <c r="J47" s="146"/>
      <c r="K47" s="146"/>
      <c r="L47" s="146"/>
      <c r="M47" s="238"/>
      <c r="N47" s="239"/>
    </row>
    <row r="48" spans="1:14" s="126" customFormat="1" ht="14.1" customHeight="1">
      <c r="A48" s="145"/>
      <c r="B48" s="236"/>
      <c r="C48" s="145"/>
      <c r="D48" s="145"/>
      <c r="E48" s="145"/>
      <c r="F48" s="145"/>
      <c r="H48" s="146"/>
      <c r="I48" s="146"/>
      <c r="J48" s="146"/>
      <c r="K48" s="146"/>
      <c r="L48" s="146"/>
      <c r="M48" s="238"/>
      <c r="N48" s="239"/>
    </row>
    <row r="49" spans="1:14" s="126" customFormat="1" ht="14.1" customHeight="1">
      <c r="A49" s="145"/>
      <c r="B49" s="236"/>
      <c r="C49" s="145"/>
      <c r="D49" s="145"/>
      <c r="E49" s="145"/>
      <c r="F49" s="145"/>
      <c r="H49" s="146"/>
      <c r="I49" s="146"/>
      <c r="J49" s="146"/>
      <c r="K49" s="146"/>
      <c r="L49" s="146"/>
      <c r="M49" s="238"/>
      <c r="N49" s="239"/>
    </row>
    <row r="50" spans="1:14" s="126" customFormat="1" ht="14.1" customHeight="1">
      <c r="A50" s="145"/>
      <c r="B50" s="236"/>
      <c r="C50" s="145"/>
      <c r="D50" s="145"/>
      <c r="E50" s="145"/>
      <c r="F50" s="145"/>
      <c r="H50" s="146"/>
      <c r="I50" s="146"/>
      <c r="J50" s="146"/>
      <c r="K50" s="146"/>
      <c r="L50" s="146"/>
      <c r="M50" s="238"/>
      <c r="N50" s="239"/>
    </row>
    <row r="51" spans="1:14" s="126" customFormat="1" ht="14.1" customHeight="1">
      <c r="A51" s="145"/>
      <c r="B51" s="236"/>
      <c r="C51" s="145"/>
      <c r="D51" s="145"/>
      <c r="E51" s="145"/>
      <c r="F51" s="145"/>
      <c r="H51" s="146"/>
      <c r="I51" s="146"/>
      <c r="J51" s="146"/>
      <c r="K51" s="146"/>
      <c r="L51" s="146"/>
      <c r="M51" s="238"/>
      <c r="N51" s="239"/>
    </row>
    <row r="52" spans="1:14" s="126" customFormat="1" ht="14.1" customHeight="1">
      <c r="A52" s="145"/>
      <c r="B52" s="236"/>
      <c r="C52" s="145"/>
      <c r="D52" s="145"/>
      <c r="E52" s="145"/>
      <c r="F52" s="145"/>
      <c r="H52" s="146"/>
      <c r="I52" s="146"/>
      <c r="J52" s="146"/>
      <c r="K52" s="146"/>
      <c r="L52" s="146"/>
      <c r="M52" s="238"/>
      <c r="N52" s="239"/>
    </row>
    <row r="53" spans="1:14" s="126" customFormat="1" ht="14.1" customHeight="1">
      <c r="A53" s="145"/>
      <c r="B53" s="236"/>
      <c r="C53" s="145"/>
      <c r="D53" s="145"/>
      <c r="E53" s="145"/>
      <c r="F53" s="145"/>
      <c r="H53" s="146"/>
      <c r="I53" s="146"/>
      <c r="J53" s="146"/>
      <c r="K53" s="146"/>
      <c r="L53" s="146"/>
      <c r="M53" s="238"/>
      <c r="N53" s="239"/>
    </row>
    <row r="54" spans="1:14" s="126" customFormat="1" ht="14.1" customHeight="1">
      <c r="A54" s="145"/>
      <c r="B54" s="236"/>
      <c r="C54" s="145"/>
      <c r="D54" s="145"/>
      <c r="E54" s="145"/>
      <c r="F54" s="145"/>
      <c r="H54" s="146"/>
      <c r="I54" s="146"/>
      <c r="J54" s="146"/>
      <c r="K54" s="146"/>
      <c r="L54" s="146"/>
      <c r="M54" s="238"/>
      <c r="N54" s="239"/>
    </row>
    <row r="55" spans="1:14" ht="14.1" customHeight="1">
      <c r="A55" s="39"/>
      <c r="C55" s="39"/>
      <c r="D55" s="39"/>
      <c r="E55" s="39"/>
      <c r="F55" s="39"/>
      <c r="N55" s="512"/>
    </row>
    <row r="56" spans="1:14" ht="14.1" customHeight="1">
      <c r="A56" s="39"/>
      <c r="C56" s="39"/>
      <c r="D56" s="39"/>
      <c r="E56" s="39"/>
      <c r="F56" s="39"/>
      <c r="N56" s="512"/>
    </row>
    <row r="57" spans="1:14" ht="14.1" customHeight="1">
      <c r="A57" s="39"/>
      <c r="C57" s="39"/>
      <c r="D57" s="39"/>
      <c r="E57" s="39"/>
      <c r="F57" s="39"/>
      <c r="N57" s="512"/>
    </row>
    <row r="58" spans="1:14" ht="14.1" customHeight="1">
      <c r="A58" s="39"/>
      <c r="C58" s="39"/>
      <c r="D58" s="39"/>
      <c r="E58" s="39"/>
      <c r="F58" s="39"/>
      <c r="N58" s="512"/>
    </row>
    <row r="59" spans="1:14" ht="14.1" customHeight="1">
      <c r="A59" s="39"/>
      <c r="C59" s="39"/>
      <c r="D59" s="39"/>
      <c r="E59" s="39"/>
      <c r="F59" s="39"/>
      <c r="N59" s="512"/>
    </row>
    <row r="60" spans="1:14" ht="14.1" customHeight="1">
      <c r="A60" s="39"/>
      <c r="C60" s="39"/>
      <c r="D60" s="39"/>
      <c r="E60" s="39"/>
      <c r="F60" s="39"/>
      <c r="N60" s="512"/>
    </row>
    <row r="61" spans="1:14" ht="14.1" customHeight="1">
      <c r="A61" s="39"/>
      <c r="C61" s="39"/>
      <c r="D61" s="39"/>
      <c r="E61" s="39"/>
      <c r="F61" s="39"/>
      <c r="N61" s="512"/>
    </row>
    <row r="62" spans="1:14" ht="14.1" customHeight="1">
      <c r="A62" s="39"/>
      <c r="C62" s="39"/>
      <c r="D62" s="39"/>
      <c r="E62" s="39"/>
      <c r="F62" s="39"/>
      <c r="N62" s="512"/>
    </row>
    <row r="63" spans="1:14" ht="14.1" customHeight="1">
      <c r="A63" s="39"/>
      <c r="C63" s="39"/>
      <c r="D63" s="39"/>
      <c r="E63" s="39"/>
      <c r="F63" s="39"/>
      <c r="N63" s="512"/>
    </row>
    <row r="64" spans="1:14" ht="14.1" customHeight="1">
      <c r="A64" s="39"/>
      <c r="C64" s="39"/>
      <c r="D64" s="39"/>
      <c r="E64" s="39"/>
      <c r="F64" s="39"/>
      <c r="N64" s="512"/>
    </row>
    <row r="65" spans="1:14" ht="15" customHeight="1">
      <c r="A65" s="39"/>
      <c r="C65" s="39"/>
      <c r="D65" s="39"/>
      <c r="E65" s="39"/>
      <c r="F65" s="39"/>
      <c r="N65" s="512"/>
    </row>
    <row r="66" spans="1:14" ht="15" customHeight="1">
      <c r="A66" s="39"/>
      <c r="C66" s="39"/>
      <c r="D66" s="40"/>
      <c r="E66" s="39"/>
      <c r="F66" s="39"/>
      <c r="N66" s="512"/>
    </row>
    <row r="67" spans="1:14" ht="14.1" customHeight="1">
      <c r="A67" s="39"/>
      <c r="C67" s="39"/>
      <c r="D67" s="39"/>
      <c r="E67" s="39"/>
      <c r="F67" s="39"/>
      <c r="N67" s="512"/>
    </row>
    <row r="68" spans="1:14" ht="14.1" customHeight="1">
      <c r="A68" s="39"/>
      <c r="C68" s="39"/>
      <c r="D68" s="39"/>
      <c r="E68" s="39"/>
      <c r="F68" s="39"/>
      <c r="N68" s="512"/>
    </row>
    <row r="69" spans="1:14" ht="14.1" customHeight="1">
      <c r="A69" s="39"/>
      <c r="C69" s="39"/>
      <c r="D69" s="39"/>
      <c r="E69" s="39"/>
      <c r="F69" s="39"/>
      <c r="N69" s="512"/>
    </row>
    <row r="70" spans="1:14" ht="14.1" customHeight="1">
      <c r="A70" s="39"/>
      <c r="C70" s="39"/>
      <c r="D70" s="39"/>
      <c r="E70" s="39"/>
      <c r="F70" s="39"/>
      <c r="N70" s="512"/>
    </row>
    <row r="71" spans="1:14" ht="14.1" customHeight="1">
      <c r="A71" s="39"/>
      <c r="C71" s="39"/>
      <c r="D71" s="39"/>
      <c r="E71" s="39"/>
      <c r="F71" s="39"/>
      <c r="N71" s="512"/>
    </row>
    <row r="72" spans="1:14" ht="14.1" customHeight="1">
      <c r="A72" s="39"/>
      <c r="C72" s="39"/>
      <c r="D72" s="39"/>
      <c r="E72" s="39"/>
      <c r="F72" s="39"/>
      <c r="N72" s="512"/>
    </row>
    <row r="73" spans="1:14" ht="14.1" customHeight="1">
      <c r="A73" s="39"/>
      <c r="C73" s="39"/>
      <c r="D73" s="39"/>
      <c r="E73" s="39"/>
      <c r="F73" s="39"/>
      <c r="N73" s="512"/>
    </row>
    <row r="74" spans="1:14" ht="14.1" customHeight="1">
      <c r="A74" s="39"/>
      <c r="C74" s="39"/>
      <c r="D74" s="39"/>
      <c r="E74" s="39"/>
      <c r="F74" s="39"/>
      <c r="N74" s="512"/>
    </row>
    <row r="75" spans="1:14" ht="14.1" customHeight="1">
      <c r="A75" s="39"/>
      <c r="C75" s="39"/>
      <c r="D75" s="39"/>
      <c r="E75" s="39"/>
      <c r="F75" s="39"/>
      <c r="N75" s="512"/>
    </row>
    <row r="76" spans="1:14" ht="14.1" customHeight="1">
      <c r="A76" s="39"/>
      <c r="C76" s="39"/>
      <c r="D76" s="39"/>
      <c r="E76" s="39"/>
      <c r="F76" s="39"/>
      <c r="N76" s="512"/>
    </row>
    <row r="77" spans="1:14" ht="14.1" customHeight="1">
      <c r="A77" s="39"/>
      <c r="C77" s="39"/>
      <c r="D77" s="39"/>
      <c r="E77" s="39"/>
      <c r="F77" s="39"/>
      <c r="N77" s="512"/>
    </row>
    <row r="78" spans="1:14" ht="14.1" customHeight="1">
      <c r="A78" s="39"/>
      <c r="C78" s="39"/>
      <c r="D78" s="39"/>
      <c r="E78" s="39"/>
      <c r="F78" s="39"/>
      <c r="N78" s="512"/>
    </row>
    <row r="79" spans="1:14" ht="14.1" customHeight="1">
      <c r="A79" s="48"/>
      <c r="C79" s="39"/>
      <c r="D79" s="39"/>
      <c r="E79" s="39"/>
      <c r="F79" s="39"/>
      <c r="G79" s="39"/>
      <c r="N79" s="512"/>
    </row>
    <row r="80" spans="1:14" ht="14.1" customHeight="1">
      <c r="A80" s="48"/>
      <c r="C80" s="39"/>
      <c r="D80" s="39"/>
      <c r="E80" s="39"/>
      <c r="F80" s="39"/>
      <c r="G80" s="39"/>
      <c r="N80" s="512"/>
    </row>
    <row r="81" spans="1:14" ht="14.1" customHeight="1">
      <c r="A81" s="39"/>
      <c r="C81" s="39"/>
      <c r="D81" s="39"/>
      <c r="E81" s="39"/>
      <c r="F81" s="39"/>
      <c r="N81" s="512"/>
    </row>
    <row r="82" spans="1:14" ht="14.1" customHeight="1">
      <c r="A82" s="40"/>
      <c r="C82" s="40"/>
      <c r="D82" s="40"/>
      <c r="E82" s="39"/>
      <c r="F82" s="39"/>
      <c r="G82" s="39"/>
      <c r="N82" s="513"/>
    </row>
  </sheetData>
  <mergeCells count="1">
    <mergeCell ref="E4:F4"/>
  </mergeCells>
  <pageMargins left="0.25" right="0.25"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pageSetUpPr fitToPage="1"/>
  </sheetPr>
  <dimension ref="B1:N54"/>
  <sheetViews>
    <sheetView showRuler="0" zoomScaleNormal="100" zoomScaleSheetLayoutView="70" workbookViewId="0">
      <selection activeCell="A2" sqref="A2"/>
    </sheetView>
  </sheetViews>
  <sheetFormatPr defaultColWidth="13.28515625" defaultRowHeight="13.15"/>
  <cols>
    <col min="1" max="1" width="4.42578125" style="18" customWidth="1"/>
    <col min="2" max="2" width="36.5703125" style="18" bestFit="1" customWidth="1"/>
    <col min="3" max="3" width="12.7109375" style="18" customWidth="1"/>
    <col min="4" max="4" width="12.5703125" style="18" customWidth="1"/>
    <col min="5" max="5" width="12.7109375" style="18" customWidth="1"/>
    <col min="6" max="6" width="10.28515625" style="18" customWidth="1"/>
    <col min="7" max="7" width="9.42578125" style="18" customWidth="1"/>
    <col min="8" max="8" width="14.7109375" style="18" customWidth="1"/>
    <col min="9" max="12" width="13.28515625" style="18" customWidth="1"/>
    <col min="13" max="14" width="36.5703125" style="62" bestFit="1" customWidth="1"/>
    <col min="15" max="16384" width="13.28515625" style="18"/>
  </cols>
  <sheetData>
    <row r="1" spans="2:14" ht="18.399999999999999" customHeight="1"/>
    <row r="2" spans="2:14" ht="63.4" customHeight="1">
      <c r="B2" s="46" t="str">
        <f>IF(Index!$AJ$5=1,'2.4 Asset quality'!N2,M2)</f>
        <v>2.4 CALIDAD CREDITICIA</v>
      </c>
      <c r="C2" s="46"/>
      <c r="M2" s="76" t="s">
        <v>414</v>
      </c>
      <c r="N2" s="76" t="s">
        <v>415</v>
      </c>
    </row>
    <row r="3" spans="2:14" s="126" customFormat="1">
      <c r="B3" s="145"/>
      <c r="C3" s="194"/>
      <c r="D3" s="194"/>
      <c r="E3" s="668" t="s">
        <v>159</v>
      </c>
      <c r="F3" s="669"/>
      <c r="G3" s="145"/>
      <c r="H3" s="145"/>
      <c r="M3" s="81"/>
      <c r="N3" s="81"/>
    </row>
    <row r="4" spans="2:14" s="126" customFormat="1" ht="13.9" thickBot="1">
      <c r="B4" s="240" t="str">
        <f>IF(Index!$AJ$5=1,'2.4 Asset quality'!N4,M4)</f>
        <v>Miles de Euros</v>
      </c>
      <c r="C4" s="241">
        <f>'2.3 Customer lending'!C5</f>
        <v>46022</v>
      </c>
      <c r="D4" s="242">
        <f>'2.3 Customer lending'!D5</f>
        <v>45657</v>
      </c>
      <c r="E4" s="243" t="s">
        <v>160</v>
      </c>
      <c r="F4" s="244" t="s">
        <v>250</v>
      </c>
      <c r="G4" s="145"/>
      <c r="H4" s="145"/>
      <c r="M4" s="238" t="s">
        <v>162</v>
      </c>
      <c r="N4" s="238" t="s">
        <v>163</v>
      </c>
    </row>
    <row r="5" spans="2:14" s="126" customFormat="1">
      <c r="B5" s="323" t="str">
        <f>IF(Index!$AJ$5=1,'2.4 Asset quality'!N5,M5)</f>
        <v xml:space="preserve">Riesgo computable </v>
      </c>
      <c r="C5" s="153">
        <v>93184128.034570023</v>
      </c>
      <c r="D5" s="153">
        <v>89204428.597040087</v>
      </c>
      <c r="E5" s="336">
        <v>3979699.4375299364</v>
      </c>
      <c r="F5" s="154">
        <v>4.4613249589964727</v>
      </c>
      <c r="G5" s="145"/>
      <c r="H5" s="145"/>
      <c r="M5" s="81" t="s">
        <v>416</v>
      </c>
      <c r="N5" s="81" t="s">
        <v>417</v>
      </c>
    </row>
    <row r="6" spans="2:14" s="126" customFormat="1">
      <c r="B6" s="266" t="str">
        <f>IF(Index!$AJ$5=1,'2.4 Asset quality'!N6,M6)</f>
        <v xml:space="preserve">     Fase 1 (riesgo normal)</v>
      </c>
      <c r="C6" s="218">
        <v>89137606.71228002</v>
      </c>
      <c r="D6" s="218">
        <v>84699242.467170089</v>
      </c>
      <c r="E6" s="337">
        <v>4438364.2451099306</v>
      </c>
      <c r="F6" s="219">
        <v>5.2401463293255146</v>
      </c>
      <c r="G6" s="145"/>
      <c r="H6" s="145"/>
      <c r="M6" s="81" t="s">
        <v>418</v>
      </c>
      <c r="N6" s="81" t="s">
        <v>419</v>
      </c>
    </row>
    <row r="7" spans="2:14" s="126" customFormat="1">
      <c r="B7" s="248" t="str">
        <f>IF(Index!$AJ$5=1,'2.4 Asset quality'!N7,M7)</f>
        <v xml:space="preserve">     Fase 2 (riesgo vigilancia especial)</v>
      </c>
      <c r="C7" s="183">
        <v>2234836.5840500002</v>
      </c>
      <c r="D7" s="183">
        <v>2621382.2375799995</v>
      </c>
      <c r="E7" s="338">
        <v>-386545.65352999931</v>
      </c>
      <c r="F7" s="197">
        <v>-14.745871395193761</v>
      </c>
      <c r="G7" s="145"/>
      <c r="H7" s="237"/>
      <c r="M7" s="81" t="s">
        <v>420</v>
      </c>
      <c r="N7" s="81" t="s">
        <v>421</v>
      </c>
    </row>
    <row r="8" spans="2:14" s="126" customFormat="1">
      <c r="B8" s="320" t="str">
        <f>IF(Index!$AJ$5=1,'2.4 Asset quality'!N8,M8)</f>
        <v xml:space="preserve">     Fase 3 (riesgo dudoso)</v>
      </c>
      <c r="C8" s="185">
        <v>1811684.7382400001</v>
      </c>
      <c r="D8" s="185">
        <v>1883803.8922899999</v>
      </c>
      <c r="E8" s="339">
        <v>-72119.154049999779</v>
      </c>
      <c r="F8" s="186">
        <v>-3.8283790762492749</v>
      </c>
      <c r="G8" s="145"/>
      <c r="H8" s="145"/>
      <c r="M8" s="81" t="s">
        <v>422</v>
      </c>
      <c r="N8" s="81" t="s">
        <v>423</v>
      </c>
    </row>
    <row r="9" spans="2:14" s="126" customFormat="1">
      <c r="B9" s="41"/>
      <c r="C9" s="203"/>
      <c r="D9" s="203"/>
      <c r="E9" s="340"/>
      <c r="F9" s="203"/>
      <c r="G9" s="145"/>
      <c r="H9" s="145"/>
      <c r="M9" s="81"/>
      <c r="N9" s="81"/>
    </row>
    <row r="10" spans="2:14" s="126" customFormat="1">
      <c r="B10" s="323" t="str">
        <f>IF(Index!$AJ$5=1,'2.4 Asset quality'!N10,M10)</f>
        <v>Provisiones por riesgo de crédito</v>
      </c>
      <c r="C10" s="341">
        <v>1230032.2976899999</v>
      </c>
      <c r="D10" s="341">
        <v>1296821.80901</v>
      </c>
      <c r="E10" s="342">
        <v>-66789.511320000049</v>
      </c>
      <c r="F10" s="179">
        <v>-5.1502458437977294</v>
      </c>
      <c r="G10" s="145"/>
      <c r="H10" s="237"/>
      <c r="M10" s="81" t="s">
        <v>424</v>
      </c>
      <c r="N10" s="81" t="s">
        <v>425</v>
      </c>
    </row>
    <row r="11" spans="2:14" s="126" customFormat="1">
      <c r="B11" s="263" t="str">
        <f>IF(Index!$AJ$5=1,'2.4 Asset quality'!N11,M11)</f>
        <v xml:space="preserve">     Fase 1 (riesgo normal)</v>
      </c>
      <c r="C11" s="218">
        <v>129354.4727</v>
      </c>
      <c r="D11" s="180">
        <v>141535.93948999999</v>
      </c>
      <c r="E11" s="343">
        <v>-12181.466789999991</v>
      </c>
      <c r="F11" s="198">
        <v>-8.6066244615281295</v>
      </c>
      <c r="G11" s="145"/>
      <c r="H11" s="145"/>
      <c r="M11" s="81" t="s">
        <v>418</v>
      </c>
      <c r="N11" s="81" t="s">
        <v>419</v>
      </c>
    </row>
    <row r="12" spans="2:14" s="126" customFormat="1">
      <c r="B12" s="248" t="str">
        <f>IF(Index!$AJ$5=1,'2.4 Asset quality'!N12,M12)</f>
        <v xml:space="preserve">     Fase 2 (riesgo vigilancia especial)</v>
      </c>
      <c r="C12" s="183">
        <v>81079.064099999989</v>
      </c>
      <c r="D12" s="183">
        <v>93581.153709999999</v>
      </c>
      <c r="E12" s="338">
        <v>-12502.08961000001</v>
      </c>
      <c r="F12" s="197">
        <v>-13.359623294176217</v>
      </c>
      <c r="G12" s="145"/>
      <c r="H12" s="145"/>
      <c r="M12" s="81" t="s">
        <v>420</v>
      </c>
      <c r="N12" s="81" t="s">
        <v>421</v>
      </c>
    </row>
    <row r="13" spans="2:14" s="126" customFormat="1">
      <c r="B13" s="248" t="str">
        <f>IF(Index!$AJ$5=1,'2.4 Asset quality'!N13,M13)</f>
        <v xml:space="preserve">     Fase 3 (riesgo dudoso)</v>
      </c>
      <c r="C13" s="183">
        <v>1019598.7608899999</v>
      </c>
      <c r="D13" s="183">
        <v>1061704.71581</v>
      </c>
      <c r="E13" s="338">
        <v>-42105.954920000047</v>
      </c>
      <c r="F13" s="197">
        <v>-3.9658818777946561</v>
      </c>
      <c r="G13" s="145"/>
      <c r="H13" s="145"/>
      <c r="M13" s="81" t="s">
        <v>422</v>
      </c>
      <c r="N13" s="81" t="s">
        <v>423</v>
      </c>
    </row>
    <row r="14" spans="2:14" s="126" customFormat="1" ht="13.9" hidden="1" customHeight="1">
      <c r="B14" s="248"/>
      <c r="C14" s="344"/>
      <c r="D14" s="344"/>
      <c r="E14" s="345"/>
      <c r="F14" s="346"/>
      <c r="G14" s="145"/>
      <c r="H14" s="145"/>
      <c r="M14" s="81"/>
      <c r="N14" s="81" t="s">
        <v>426</v>
      </c>
    </row>
    <row r="15" spans="2:14" s="126" customFormat="1" ht="13.9" hidden="1" customHeight="1">
      <c r="B15" s="248"/>
      <c r="C15" s="344"/>
      <c r="D15" s="344"/>
      <c r="E15" s="345"/>
      <c r="F15" s="346"/>
      <c r="G15" s="145"/>
      <c r="H15" s="145"/>
      <c r="M15" s="81"/>
      <c r="N15" s="81"/>
    </row>
    <row r="16" spans="2:14" s="126" customFormat="1" ht="13.9" hidden="1" customHeight="1">
      <c r="B16" s="248"/>
      <c r="C16" s="344"/>
      <c r="D16" s="344"/>
      <c r="E16" s="345"/>
      <c r="F16" s="346"/>
      <c r="G16" s="145"/>
      <c r="H16" s="145"/>
      <c r="M16" s="81"/>
      <c r="N16" s="81"/>
    </row>
    <row r="17" spans="2:14" s="126" customFormat="1" hidden="1">
      <c r="B17" s="248"/>
      <c r="C17" s="347"/>
      <c r="D17" s="347"/>
      <c r="E17" s="348"/>
      <c r="F17" s="347"/>
      <c r="G17" s="145"/>
      <c r="H17" s="145"/>
      <c r="M17" s="81"/>
      <c r="N17" s="81"/>
    </row>
    <row r="18" spans="2:14" s="126" customFormat="1">
      <c r="B18" s="248" t="str">
        <f>IF(Index!$AJ$5=1,'2.4 Asset quality'!N18,M18)</f>
        <v>Índice de morosidad  (%)</v>
      </c>
      <c r="C18" s="349">
        <v>1.9441988420687801</v>
      </c>
      <c r="D18" s="349">
        <v>2.1117829259348078</v>
      </c>
      <c r="E18" s="349">
        <v>-0.16758408386602763</v>
      </c>
      <c r="F18" s="197">
        <v>-7.9356680939090554</v>
      </c>
      <c r="G18" s="145"/>
      <c r="H18" s="145"/>
      <c r="I18" s="549"/>
      <c r="J18" s="549"/>
      <c r="M18" s="81" t="s">
        <v>427</v>
      </c>
      <c r="N18" s="81" t="s">
        <v>428</v>
      </c>
    </row>
    <row r="19" spans="2:14" s="126" customFormat="1" ht="13.9" hidden="1" customHeight="1">
      <c r="B19" s="41"/>
      <c r="C19" s="203"/>
      <c r="D19" s="203"/>
      <c r="E19" s="349"/>
      <c r="F19" s="203"/>
      <c r="G19" s="145"/>
      <c r="H19" s="145"/>
      <c r="M19" s="81"/>
      <c r="N19" s="81"/>
    </row>
    <row r="20" spans="2:14" s="126" customFormat="1">
      <c r="B20" s="350" t="str">
        <f>IF(Index!$AJ$5=1,'2.4 Asset quality'!N20,M20)</f>
        <v>Índice de cobertura de morosidad (%)</v>
      </c>
      <c r="C20" s="351">
        <v>67.894389775836004</v>
      </c>
      <c r="D20" s="352">
        <v>68.840595049071183</v>
      </c>
      <c r="E20" s="349">
        <v>-0.94620527323517933</v>
      </c>
      <c r="F20" s="188">
        <v>-1.3744873538073024</v>
      </c>
      <c r="G20" s="145"/>
      <c r="H20" s="145"/>
      <c r="M20" s="81" t="s">
        <v>429</v>
      </c>
      <c r="N20" s="81" t="s">
        <v>430</v>
      </c>
    </row>
    <row r="21" spans="2:14" s="126" customFormat="1">
      <c r="B21" s="41"/>
      <c r="C21" s="353"/>
      <c r="D21" s="353"/>
      <c r="E21" s="354"/>
      <c r="F21" s="203"/>
      <c r="G21" s="145"/>
      <c r="H21" s="145"/>
      <c r="M21" s="81"/>
      <c r="N21" s="81"/>
    </row>
    <row r="22" spans="2:14" s="126" customFormat="1">
      <c r="B22" s="355" t="str">
        <f>IF(Index!$AJ$5=1,'2.4 Asset quality'!N22,M22)</f>
        <v>Activos adjudicados</v>
      </c>
      <c r="C22" s="356">
        <v>43846.161679999997</v>
      </c>
      <c r="D22" s="357">
        <v>61177.503189999996</v>
      </c>
      <c r="E22" s="358">
        <v>-17331.341509999998</v>
      </c>
      <c r="F22" s="359">
        <v>-28.329599291055995</v>
      </c>
      <c r="G22" s="145"/>
      <c r="H22" s="145"/>
      <c r="M22" s="81" t="s">
        <v>431</v>
      </c>
      <c r="N22" s="81" t="s">
        <v>432</v>
      </c>
    </row>
    <row r="23" spans="2:14" s="126" customFormat="1" hidden="1">
      <c r="B23" s="41"/>
      <c r="C23" s="203"/>
      <c r="D23" s="203"/>
      <c r="E23" s="340"/>
      <c r="F23" s="203"/>
      <c r="G23" s="145"/>
      <c r="H23" s="145"/>
      <c r="M23" s="81"/>
      <c r="N23" s="81"/>
    </row>
    <row r="24" spans="2:14" s="126" customFormat="1">
      <c r="B24" s="266" t="str">
        <f>IF(Index!$AJ$5=1,'2.4 Asset quality'!N24,M24)</f>
        <v>Provisión por adjudicados</v>
      </c>
      <c r="C24" s="337">
        <v>28318.204410000002</v>
      </c>
      <c r="D24" s="343">
        <v>40932.903480000008</v>
      </c>
      <c r="E24" s="337">
        <v>-12614.699070000006</v>
      </c>
      <c r="F24" s="360">
        <v>-30.817992366858611</v>
      </c>
      <c r="G24" s="145"/>
      <c r="H24" s="145"/>
      <c r="M24" s="81" t="s">
        <v>433</v>
      </c>
      <c r="N24" s="81" t="s">
        <v>434</v>
      </c>
    </row>
    <row r="25" spans="2:14" s="126" customFormat="1" hidden="1">
      <c r="B25" s="248"/>
      <c r="C25" s="347"/>
      <c r="D25" s="347"/>
      <c r="E25" s="348"/>
      <c r="F25" s="347"/>
      <c r="G25" s="145"/>
      <c r="H25" s="145"/>
      <c r="M25" s="81"/>
      <c r="N25" s="81"/>
    </row>
    <row r="26" spans="2:14" s="126" customFormat="1">
      <c r="B26" s="350" t="str">
        <f>IF(Index!$AJ$5=1,'2.4 Asset quality'!N26,M26)</f>
        <v>Cobertura adjudicados (%)</v>
      </c>
      <c r="C26" s="361">
        <v>64.585366939695149</v>
      </c>
      <c r="D26" s="361">
        <v>66.908424413585507</v>
      </c>
      <c r="E26" s="361">
        <v>-2.3230574738903584</v>
      </c>
      <c r="F26" s="352">
        <v>-3.471995483753568</v>
      </c>
      <c r="G26" s="145"/>
      <c r="H26" s="145"/>
      <c r="M26" s="81" t="s">
        <v>435</v>
      </c>
      <c r="N26" s="81" t="s">
        <v>436</v>
      </c>
    </row>
    <row r="27" spans="2:14" s="126" customFormat="1" ht="14.45">
      <c r="B27" s="362"/>
      <c r="C27" s="272"/>
      <c r="D27" s="272"/>
      <c r="E27" s="672"/>
      <c r="F27" s="672"/>
      <c r="G27" s="145"/>
      <c r="H27" s="145"/>
      <c r="I27" s="145"/>
      <c r="M27" s="363"/>
      <c r="N27" s="363"/>
    </row>
    <row r="28" spans="2:14" s="126" customFormat="1" ht="12.4" customHeight="1">
      <c r="C28" s="75"/>
      <c r="D28" s="75"/>
      <c r="E28" s="38"/>
      <c r="F28" s="38"/>
      <c r="G28" s="145"/>
      <c r="H28" s="145"/>
      <c r="I28" s="145"/>
      <c r="M28" s="238" t="s">
        <v>437</v>
      </c>
      <c r="N28" s="238" t="s">
        <v>438</v>
      </c>
    </row>
    <row r="29" spans="2:14" s="126" customFormat="1">
      <c r="B29" s="364" t="str">
        <f>IF(Index!$AJ$5=1,'2.4 Asset quality'!N28,M28)</f>
        <v>Movimiento del riesgo dudoso (incluye riesgo contingente)</v>
      </c>
      <c r="C29" s="115"/>
      <c r="D29" s="115"/>
      <c r="E29" s="116"/>
      <c r="F29" s="116"/>
      <c r="G29" s="145"/>
      <c r="H29" s="145"/>
      <c r="I29" s="145"/>
      <c r="M29" s="238"/>
      <c r="N29" s="238"/>
    </row>
    <row r="30" spans="2:14" s="126" customFormat="1" hidden="1">
      <c r="B30" s="365"/>
      <c r="C30" s="366"/>
      <c r="D30" s="366"/>
      <c r="E30" s="366"/>
      <c r="F30" s="367"/>
      <c r="G30" s="145"/>
      <c r="H30" s="145"/>
      <c r="I30" s="145"/>
      <c r="M30" s="70"/>
      <c r="N30" s="70"/>
    </row>
    <row r="31" spans="2:14" s="126" customFormat="1">
      <c r="B31" s="368" t="str">
        <f>IF(Index!$AJ$5=1,'2.4 Asset quality'!N31,M31)</f>
        <v>Saldo al inicio del período</v>
      </c>
      <c r="C31" s="369">
        <v>1883803.8922899999</v>
      </c>
      <c r="D31" s="369">
        <v>1812753.4836199998</v>
      </c>
      <c r="E31" s="369">
        <v>71050.408670000033</v>
      </c>
      <c r="F31" s="370">
        <v>3.9194743969331709</v>
      </c>
      <c r="G31" s="145"/>
      <c r="H31" s="145"/>
      <c r="I31" s="659"/>
      <c r="M31" s="70" t="s">
        <v>439</v>
      </c>
      <c r="N31" s="70" t="s">
        <v>440</v>
      </c>
    </row>
    <row r="32" spans="2:14" s="126" customFormat="1">
      <c r="B32" s="128" t="str">
        <f>IF(Index!$AJ$5=1,'2.4 Asset quality'!N32,M32)</f>
        <v xml:space="preserve">  Entradas netas</v>
      </c>
      <c r="C32" s="371">
        <v>265702.4779500002</v>
      </c>
      <c r="D32" s="371">
        <v>262375.09768000001</v>
      </c>
      <c r="E32" s="660">
        <v>3327.3802700001979</v>
      </c>
      <c r="F32" s="661">
        <v>1.2681768580257429</v>
      </c>
      <c r="G32" s="145"/>
      <c r="H32" s="145"/>
      <c r="I32" s="659"/>
      <c r="M32" s="70" t="s">
        <v>441</v>
      </c>
      <c r="N32" s="70" t="s">
        <v>442</v>
      </c>
    </row>
    <row r="33" spans="2:14" s="126" customFormat="1">
      <c r="B33" s="122" t="str">
        <f>IF(Index!$AJ$5=1,'2.4 Asset quality'!N33,M33)</f>
        <v xml:space="preserve">  Fallidos</v>
      </c>
      <c r="C33" s="372">
        <v>-337821.63199999998</v>
      </c>
      <c r="D33" s="372">
        <v>-191324.68901</v>
      </c>
      <c r="E33" s="372">
        <v>-146496.94298999998</v>
      </c>
      <c r="F33" s="662">
        <v>76.569805887594043</v>
      </c>
      <c r="G33" s="145"/>
      <c r="H33" s="145"/>
      <c r="I33" s="659"/>
      <c r="M33" s="70" t="s">
        <v>443</v>
      </c>
      <c r="N33" s="70" t="s">
        <v>444</v>
      </c>
    </row>
    <row r="34" spans="2:14" s="126" customFormat="1">
      <c r="B34" s="368" t="str">
        <f>IF(Index!$AJ$5=1,'2.4 Asset quality'!N34,M34)</f>
        <v>Saldo al cierre del período</v>
      </c>
      <c r="C34" s="374">
        <v>1811684.7382400001</v>
      </c>
      <c r="D34" s="374">
        <v>1883803.8922899999</v>
      </c>
      <c r="E34" s="375">
        <v>-72119.154049999779</v>
      </c>
      <c r="F34" s="376">
        <v>-3.8283790762492749</v>
      </c>
      <c r="G34" s="145"/>
      <c r="H34" s="145"/>
      <c r="I34" s="659"/>
      <c r="M34" s="70" t="s">
        <v>445</v>
      </c>
      <c r="N34" s="70" t="s">
        <v>446</v>
      </c>
    </row>
    <row r="35" spans="2:14" s="126" customFormat="1">
      <c r="C35" s="377"/>
      <c r="D35" s="145"/>
      <c r="E35" s="378"/>
      <c r="F35" s="145"/>
      <c r="G35" s="145"/>
      <c r="H35" s="145"/>
      <c r="I35" s="145"/>
      <c r="M35" s="274"/>
      <c r="N35" s="274"/>
    </row>
    <row r="36" spans="2:14" s="126" customFormat="1">
      <c r="C36" s="379"/>
      <c r="D36" s="379"/>
      <c r="E36" s="380"/>
      <c r="F36" s="145"/>
      <c r="G36" s="145"/>
      <c r="H36" s="145"/>
      <c r="I36" s="145"/>
      <c r="M36" s="274"/>
      <c r="N36" s="274"/>
    </row>
    <row r="37" spans="2:14" s="126" customFormat="1">
      <c r="C37" s="134"/>
      <c r="D37" s="134"/>
      <c r="E37" s="381"/>
      <c r="M37" s="274"/>
      <c r="N37" s="274"/>
    </row>
    <row r="38" spans="2:14" s="126" customFormat="1">
      <c r="M38" s="274"/>
      <c r="N38" s="274"/>
    </row>
    <row r="39" spans="2:14" s="126" customFormat="1">
      <c r="M39" s="274"/>
      <c r="N39" s="274"/>
    </row>
    <row r="40" spans="2:14" s="126" customFormat="1">
      <c r="M40" s="274"/>
      <c r="N40" s="274"/>
    </row>
    <row r="41" spans="2:14" s="126" customFormat="1">
      <c r="M41" s="274"/>
      <c r="N41" s="274"/>
    </row>
    <row r="42" spans="2:14" s="126" customFormat="1">
      <c r="M42" s="274"/>
      <c r="N42" s="274"/>
    </row>
    <row r="43" spans="2:14" s="126" customFormat="1">
      <c r="M43" s="274"/>
      <c r="N43" s="274"/>
    </row>
    <row r="44" spans="2:14" s="126" customFormat="1">
      <c r="M44" s="274"/>
      <c r="N44" s="274"/>
    </row>
    <row r="45" spans="2:14" s="126" customFormat="1">
      <c r="M45" s="274"/>
      <c r="N45" s="274"/>
    </row>
    <row r="46" spans="2:14" s="126" customFormat="1">
      <c r="M46" s="274"/>
      <c r="N46" s="274"/>
    </row>
    <row r="47" spans="2:14" s="126" customFormat="1">
      <c r="M47" s="274"/>
      <c r="N47" s="274"/>
    </row>
    <row r="48" spans="2:14" s="126" customFormat="1">
      <c r="M48" s="274"/>
      <c r="N48" s="274"/>
    </row>
    <row r="49" spans="13:14" s="126" customFormat="1">
      <c r="M49" s="274"/>
      <c r="N49" s="274"/>
    </row>
    <row r="50" spans="13:14" s="126" customFormat="1">
      <c r="M50" s="274"/>
      <c r="N50" s="274"/>
    </row>
    <row r="51" spans="13:14" s="126" customFormat="1">
      <c r="M51" s="274"/>
      <c r="N51" s="274"/>
    </row>
    <row r="52" spans="13:14" s="126" customFormat="1">
      <c r="M52" s="274"/>
      <c r="N52" s="274"/>
    </row>
    <row r="53" spans="13:14" s="126" customFormat="1">
      <c r="M53" s="274"/>
      <c r="N53" s="274"/>
    </row>
    <row r="54" spans="13:14" s="126" customFormat="1">
      <c r="M54" s="274"/>
      <c r="N54" s="274"/>
    </row>
  </sheetData>
  <mergeCells count="2">
    <mergeCell ref="E3:F3"/>
    <mergeCell ref="E27:F27"/>
  </mergeCells>
  <pageMargins left="0.25" right="0.25" top="0.75" bottom="0.75" header="0.3" footer="0.3"/>
  <pageSetup orientation="portrait" r:id="rId1"/>
  <drawing r:id="rId2"/>
</worksheet>
</file>

<file path=docMetadata/LabelInfo.xml><?xml version="1.0" encoding="utf-8"?>
<clbl:labelList xmlns:clbl="http://schemas.microsoft.com/office/2020/mipLabelMetadata">
  <clbl:label id="{8ce290be-5ae8-4434-9797-15177c020e10}" enabled="1" method="Standard" siteId="{c37d7c16-d7c7-4558-93d2-a635b596c203}" contentBits="0" removed="0"/>
</clbl:labelList>
</file>

<file path=docProps/app.xml><?xml version="1.0" encoding="utf-8"?>
<Properties xmlns="http://schemas.openxmlformats.org/officeDocument/2006/extended-properties" xmlns:vt="http://schemas.openxmlformats.org/officeDocument/2006/docPropsVTypes">
  <Application>Microsoft Excel Online</Application>
  <Manager/>
  <Company>Workiva</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Workiva</dc:creator>
  <cp:keywords>wDesk</cp:keywords>
  <dc:description/>
  <cp:lastModifiedBy>Felipe Lafita Luna</cp:lastModifiedBy>
  <cp:revision>2</cp:revision>
  <dcterms:created xsi:type="dcterms:W3CDTF">2025-04-09T07:59:59Z</dcterms:created>
  <dcterms:modified xsi:type="dcterms:W3CDTF">2026-01-22T07:34:20Z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